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30" windowHeight="11760" tabRatio="918" firstSheet="2" activeTab="2"/>
  </bookViews>
  <sheets>
    <sheet name="Sales Inputs" sheetId="5" state="hidden" r:id="rId1"/>
    <sheet name="AC_Xcel" sheetId="11" state="hidden" r:id="rId2"/>
    <sheet name="List of Tables" sheetId="3" r:id="rId3"/>
    <sheet name="Table B1" sheetId="2" r:id="rId4"/>
    <sheet name="Table C1" sheetId="6" r:id="rId5"/>
    <sheet name="Table C2" sheetId="21" r:id="rId6"/>
    <sheet name="Table C3" sheetId="22" r:id="rId7"/>
    <sheet name="Table C4" sheetId="23" r:id="rId8"/>
  </sheets>
  <externalReferences>
    <externalReference r:id="rId9"/>
    <externalReference r:id="rId10"/>
  </externalReferences>
  <definedNames>
    <definedName name="bUseModelParameterFile">#REF!</definedName>
    <definedName name="Cnfg_ProgramLabel">'[1]Screening Info'!$F$22</definedName>
    <definedName name="Elec_EndUses">[2]Lookups!$B$69:$B$82</definedName>
    <definedName name="ErrorString">"---"</definedName>
    <definedName name="Gas_EndUses">[2]Lookups!$B$85:$B$92</definedName>
    <definedName name="MeasCharsColumnRow">[2]MeasChars!$A$5:$BY$5</definedName>
    <definedName name="MeasCharTbl">[2]MeasChars!$A$5:$BY$485</definedName>
    <definedName name="MeasureTbl">[2]Measures!$A$3:$V$356</definedName>
    <definedName name="Million">1000000</definedName>
    <definedName name="P">"P"</definedName>
    <definedName name="Space">" "</definedName>
    <definedName name="Thousand">1000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2" l="1"/>
  <c r="K9" i="2"/>
  <c r="J9" i="2"/>
  <c r="I9" i="2"/>
  <c r="H9" i="2"/>
  <c r="G9" i="2"/>
  <c r="F9" i="2"/>
  <c r="E9" i="2"/>
  <c r="D9" i="2"/>
  <c r="C9" i="2"/>
  <c r="L8" i="2"/>
  <c r="K8" i="2"/>
  <c r="J8" i="2"/>
  <c r="I8" i="2"/>
  <c r="H8" i="2"/>
  <c r="G8" i="2"/>
  <c r="F8" i="2"/>
  <c r="E8" i="2"/>
  <c r="D8" i="2"/>
  <c r="C8" i="2"/>
  <c r="L7" i="2"/>
  <c r="K7" i="2"/>
  <c r="J7" i="2"/>
  <c r="I7" i="2"/>
  <c r="H7" i="2"/>
  <c r="G7" i="2"/>
  <c r="F7" i="2"/>
  <c r="E7" i="2"/>
  <c r="D7" i="2"/>
  <c r="C7" i="2"/>
  <c r="D5" i="3" l="1"/>
  <c r="D6" i="3"/>
  <c r="D7" i="3"/>
  <c r="D8" i="3"/>
  <c r="D4" i="3"/>
  <c r="A2" i="23"/>
  <c r="A2" i="22"/>
  <c r="A2" i="21"/>
  <c r="A2" i="6"/>
  <c r="A2" i="2"/>
  <c r="L34" i="2" l="1"/>
  <c r="K34" i="2"/>
  <c r="J34" i="2"/>
  <c r="I34" i="2"/>
  <c r="H34" i="2"/>
  <c r="G34" i="2"/>
  <c r="F34" i="2"/>
  <c r="E34" i="2"/>
  <c r="D34" i="2"/>
  <c r="C34" i="2"/>
  <c r="L26" i="2"/>
  <c r="K26" i="2"/>
  <c r="J26" i="2"/>
  <c r="I26" i="2"/>
  <c r="H26" i="2"/>
  <c r="G26" i="2"/>
  <c r="F26" i="2"/>
  <c r="E26" i="2"/>
  <c r="D26" i="2"/>
  <c r="C26" i="2"/>
  <c r="L18" i="2"/>
  <c r="K18" i="2"/>
  <c r="J18" i="2"/>
  <c r="I18" i="2"/>
  <c r="H18" i="2"/>
  <c r="G18" i="2"/>
  <c r="F18" i="2"/>
  <c r="E18" i="2"/>
  <c r="D18" i="2"/>
  <c r="C18" i="2"/>
  <c r="D10" i="2"/>
  <c r="E10" i="2"/>
  <c r="F10" i="2"/>
  <c r="G10" i="2"/>
  <c r="H10" i="2"/>
  <c r="I10" i="2"/>
  <c r="J10" i="2"/>
  <c r="K10" i="2"/>
  <c r="L10" i="2"/>
  <c r="C10" i="2"/>
  <c r="D30" i="2" l="1"/>
  <c r="E30" i="2" s="1"/>
  <c r="F30" i="2" s="1"/>
  <c r="G30" i="2" s="1"/>
  <c r="H30" i="2" s="1"/>
  <c r="I30" i="2" s="1"/>
  <c r="J30" i="2" s="1"/>
  <c r="K30" i="2" s="1"/>
  <c r="L30" i="2" s="1"/>
  <c r="D22" i="2"/>
  <c r="E22" i="2" s="1"/>
  <c r="F22" i="2" s="1"/>
  <c r="G22" i="2" s="1"/>
  <c r="H22" i="2" s="1"/>
  <c r="I22" i="2" s="1"/>
  <c r="J22" i="2" s="1"/>
  <c r="K22" i="2" s="1"/>
  <c r="L22" i="2" s="1"/>
  <c r="D14" i="2" l="1"/>
  <c r="E14" i="2" s="1"/>
  <c r="F14" i="2" s="1"/>
  <c r="G14" i="2" s="1"/>
  <c r="H14" i="2" s="1"/>
  <c r="I14" i="2" s="1"/>
  <c r="J14" i="2" s="1"/>
  <c r="K14" i="2" s="1"/>
  <c r="L14" i="2" s="1"/>
  <c r="D6" i="2"/>
  <c r="E6" i="2" s="1"/>
  <c r="F6" i="2" s="1"/>
  <c r="G6" i="2" s="1"/>
  <c r="H6" i="2" s="1"/>
  <c r="I6" i="2" s="1"/>
  <c r="J6" i="2" s="1"/>
  <c r="K6" i="2" s="1"/>
  <c r="L6" i="2" s="1"/>
</calcChain>
</file>

<file path=xl/sharedStrings.xml><?xml version="1.0" encoding="utf-8"?>
<sst xmlns="http://schemas.openxmlformats.org/spreadsheetml/2006/main" count="784" uniqueCount="182">
  <si>
    <t>Res</t>
  </si>
  <si>
    <t>Com</t>
  </si>
  <si>
    <t>Ind</t>
  </si>
  <si>
    <t>Sector</t>
  </si>
  <si>
    <t>Industrial</t>
  </si>
  <si>
    <t>Year</t>
  </si>
  <si>
    <t>Sales Forecasts</t>
  </si>
  <si>
    <t>Single Family</t>
  </si>
  <si>
    <t>Multifamily (2-4 units)</t>
  </si>
  <si>
    <t>Multifamily (5+ units)</t>
  </si>
  <si>
    <t>LI Single Family</t>
  </si>
  <si>
    <t>LI Multifamily (2-4 units)</t>
  </si>
  <si>
    <t>LI Multifamily (5+ units)</t>
  </si>
  <si>
    <t>Small office</t>
  </si>
  <si>
    <t>Large office</t>
  </si>
  <si>
    <t>Small retail</t>
  </si>
  <si>
    <t>Large retail</t>
  </si>
  <si>
    <t>Warehouse</t>
  </si>
  <si>
    <t>Education</t>
  </si>
  <si>
    <t>Food sales</t>
  </si>
  <si>
    <t>Healthcare</t>
  </si>
  <si>
    <t>Lodging</t>
  </si>
  <si>
    <t>Food service</t>
  </si>
  <si>
    <t>Street lighting</t>
  </si>
  <si>
    <t>Public Assembly</t>
  </si>
  <si>
    <t>Multifamily (commercial)</t>
  </si>
  <si>
    <t>Agriculture</t>
  </si>
  <si>
    <t>Other commercial</t>
  </si>
  <si>
    <t>ELECTRIC SALES</t>
  </si>
  <si>
    <t>Existing</t>
  </si>
  <si>
    <t>Existing Facilities, 2020 (MWh @meter)</t>
  </si>
  <si>
    <t>% Total 2016 Sales for Existing Facilities</t>
  </si>
  <si>
    <t>Ratio of 2020 to 2016 Sales, Total Forecast</t>
  </si>
  <si>
    <t>(SalesElecExist)</t>
  </si>
  <si>
    <t>Indoor Lighting</t>
  </si>
  <si>
    <t>Exterior Lighting</t>
  </si>
  <si>
    <t>Space Heating</t>
  </si>
  <si>
    <t>Cooling</t>
  </si>
  <si>
    <t>Ventilation</t>
  </si>
  <si>
    <t>Water Heating</t>
  </si>
  <si>
    <t>Refrigeration</t>
  </si>
  <si>
    <t>Cooking</t>
  </si>
  <si>
    <t>Appliances</t>
  </si>
  <si>
    <t>Plug Loads</t>
  </si>
  <si>
    <t>Data center</t>
  </si>
  <si>
    <t>Pools/Hot Tubs</t>
  </si>
  <si>
    <t>Process Heating</t>
  </si>
  <si>
    <t>Process Cooling and Refrigeration</t>
  </si>
  <si>
    <t>Motors - Compressed Air</t>
  </si>
  <si>
    <t>Motors - Fans/Blowers</t>
  </si>
  <si>
    <t>Motors - Pumps</t>
  </si>
  <si>
    <t>Motors - Drives</t>
  </si>
  <si>
    <t>Electrochemical</t>
  </si>
  <si>
    <t>Other</t>
  </si>
  <si>
    <t>NC+RENO</t>
  </si>
  <si>
    <t>NC/Reno, 2020 (MWh @meter)</t>
  </si>
  <si>
    <t>% Total 2016 Sales for NC+RENO</t>
  </si>
  <si>
    <t>(SalesElecNC)</t>
  </si>
  <si>
    <t>% Small Business</t>
  </si>
  <si>
    <t>Elec Growth Factors — Annual percents apply to 2020 sales to get each years new and existing sales.</t>
  </si>
  <si>
    <t>Elec Existing (GrowthElecExist)</t>
  </si>
  <si>
    <t>ResGrowth</t>
  </si>
  <si>
    <t>ComGrowth</t>
  </si>
  <si>
    <t>IndGrowth</t>
  </si>
  <si>
    <t>---</t>
  </si>
  <si>
    <t>Elec NC/Reno (GrowthElecNC)</t>
  </si>
  <si>
    <t>GAS SALES</t>
  </si>
  <si>
    <t>Existing Facilities, 2020 (MMBtu)</t>
  </si>
  <si>
    <t>Ratio of 2020 to 2016 Sales, Existing Facilities</t>
  </si>
  <si>
    <t>(SalesGasExist)</t>
  </si>
  <si>
    <t>NC/Reno, 2020 (MMBtu)</t>
  </si>
  <si>
    <t>% Total 2016 Sales for NC + RENO</t>
  </si>
  <si>
    <t>Ratio of 2020 to 2016 Sales, NC + RENO</t>
  </si>
  <si>
    <t>(SalesGasNC)</t>
  </si>
  <si>
    <t>Gas Existing Growth</t>
  </si>
  <si>
    <t>(GrowthGasExist)</t>
  </si>
  <si>
    <t>Gas NC/Reno Growth</t>
  </si>
  <si>
    <t>(GrowthGasNC)</t>
  </si>
  <si>
    <t>End-Use</t>
  </si>
  <si>
    <t>Segment</t>
  </si>
  <si>
    <t>Natural Gas (MMBtu)</t>
  </si>
  <si>
    <t>Summer On Peak</t>
  </si>
  <si>
    <t>Summer Off Peak</t>
  </si>
  <si>
    <t>Winter On-Peak</t>
  </si>
  <si>
    <t>Winter Off Peak</t>
  </si>
  <si>
    <t>Shoulder On-Peak</t>
  </si>
  <si>
    <t>Shoulder Off-Peak</t>
  </si>
  <si>
    <t>Summer Gener. Capacity</t>
  </si>
  <si>
    <t>Winter Gener. Capacity</t>
  </si>
  <si>
    <t>T&amp;D Capacity</t>
  </si>
  <si>
    <t/>
  </si>
  <si>
    <t>Avoided Costs &amp; Fuel Prices</t>
  </si>
  <si>
    <t>All Avoided Costs must be in Year 2018$</t>
  </si>
  <si>
    <t>END-USE FUEL COSTS</t>
  </si>
  <si>
    <t>LINE LOSS FACTORS (% of meter)</t>
  </si>
  <si>
    <t>RETAIL FUEL COST ADDERS ($/MMBtu)</t>
  </si>
  <si>
    <t>EMISSIONS IMPACTS</t>
  </si>
  <si>
    <t>$/tonne CO2</t>
  </si>
  <si>
    <t>Sectors</t>
  </si>
  <si>
    <t>Res NG Non-Heat</t>
  </si>
  <si>
    <t>Res NG Heating</t>
  </si>
  <si>
    <t>C&amp;I NG Non-Heat</t>
  </si>
  <si>
    <t>C&amp;I NG Heating</t>
  </si>
  <si>
    <t>CO2</t>
  </si>
  <si>
    <t>NOx</t>
  </si>
  <si>
    <t>SO2</t>
  </si>
  <si>
    <t>Equivalent CO2 Externalities</t>
  </si>
  <si>
    <t>Electric (tonne/MWh at gen)</t>
  </si>
  <si>
    <t>$/kWh</t>
  </si>
  <si>
    <t>C&amp;I</t>
  </si>
  <si>
    <t>Nat Gas (tonne/MMBtu)</t>
  </si>
  <si>
    <t>$/MMBtu</t>
  </si>
  <si>
    <t>Oil (tonne/MMBtu)</t>
  </si>
  <si>
    <t>USER DEFINED END-USE EXTERNALITIES ($/MMBtu)</t>
  </si>
  <si>
    <t>ELECTRIC AVOIDED COSTS w/o losses (at gen)</t>
  </si>
  <si>
    <t>Electric Avoided Costs Multiplier</t>
  </si>
  <si>
    <t>End-use Fuel Costs Multiplier</t>
  </si>
  <si>
    <t>OTHER RESOURCE</t>
  </si>
  <si>
    <t>USER DEFINED</t>
  </si>
  <si>
    <t>RETAIL PRICES BY SECTOR (2018$) - For the Participant Test</t>
  </si>
  <si>
    <t>ELEC SALES &amp; RIM INPUTS</t>
  </si>
  <si>
    <t>kWh1</t>
  </si>
  <si>
    <t>kWh2</t>
  </si>
  <si>
    <t>kWh3</t>
  </si>
  <si>
    <t>kWh4</t>
  </si>
  <si>
    <t>kWh5</t>
  </si>
  <si>
    <t>kWh6</t>
  </si>
  <si>
    <t>kW1</t>
  </si>
  <si>
    <t>kW2</t>
  </si>
  <si>
    <t>kW3</t>
  </si>
  <si>
    <t>kW4</t>
  </si>
  <si>
    <t>AVOIDED COSTS</t>
  </si>
  <si>
    <t>ELECTRIC EXTERNALITIES without losses (at gen)</t>
  </si>
  <si>
    <t>ELECTRICITY</t>
  </si>
  <si>
    <t>NATURAL GAS</t>
  </si>
  <si>
    <t>HEATING OIL</t>
  </si>
  <si>
    <t>Base Case</t>
  </si>
  <si>
    <t>Period/
Type:</t>
  </si>
  <si>
    <t>Water</t>
  </si>
  <si>
    <t>Annual Revenue Requirement</t>
  </si>
  <si>
    <t>Annual Native Sales</t>
  </si>
  <si>
    <t>Fuel Class:</t>
  </si>
  <si>
    <t>Natural Gas</t>
  </si>
  <si>
    <t>(2018$)</t>
  </si>
  <si>
    <t>Table Name</t>
  </si>
  <si>
    <t>No.</t>
  </si>
  <si>
    <t>Link</t>
  </si>
  <si>
    <t>List of Tables</t>
  </si>
  <si>
    <t>Downstate</t>
  </si>
  <si>
    <t>Long Island/Hudson Valley</t>
  </si>
  <si>
    <t>Upstate</t>
  </si>
  <si>
    <t>Fuel Oil (MMBtu)</t>
  </si>
  <si>
    <t>Propane (MMBtu)</t>
  </si>
  <si>
    <t>Total</t>
  </si>
  <si>
    <t>Small Office</t>
  </si>
  <si>
    <t>Large Office</t>
  </si>
  <si>
    <t>Grocery</t>
  </si>
  <si>
    <t>Hospital</t>
  </si>
  <si>
    <t>Food Service</t>
  </si>
  <si>
    <t>Health Service</t>
  </si>
  <si>
    <t>Small Retail</t>
  </si>
  <si>
    <t>Large Retail</t>
  </si>
  <si>
    <t>Interior Lighting</t>
  </si>
  <si>
    <t>Electric</t>
  </si>
  <si>
    <t>Fuel Oil</t>
  </si>
  <si>
    <t>Propane</t>
  </si>
  <si>
    <t>B1</t>
  </si>
  <si>
    <t>Sales Forecasts by Fuel and Region</t>
  </si>
  <si>
    <t>Sales Disaggregation by Segment and End-Use, Downstate</t>
  </si>
  <si>
    <t>Sales Disaggregation by Segment and End-Use, Long Island/Hudson Valley</t>
  </si>
  <si>
    <t>Sales Disaggregation by Segment and End-Use, Upstate</t>
  </si>
  <si>
    <t>Sales Disaggregation by Segment and Region</t>
  </si>
  <si>
    <t>Electric (MWh), at meter</t>
  </si>
  <si>
    <t>C1</t>
  </si>
  <si>
    <t>C2</t>
  </si>
  <si>
    <t>C3</t>
  </si>
  <si>
    <t>C4</t>
  </si>
  <si>
    <t>Table B1. Sales Forecasts by Fuel and Region</t>
  </si>
  <si>
    <t>Table C1. Sales Disaggregation by Segment and End-Use, Downstate</t>
  </si>
  <si>
    <t>Table C2. Sales Disaggregation by Segment and End-Use, Long Island/Hudson Valley</t>
  </si>
  <si>
    <t>Table C3. Sales Disaggregation by Segment and End-Use, Upstate</t>
  </si>
  <si>
    <t>Table C4. Sales Disaggregation by Segment and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</si>
</sst>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quot;$&quot;#,##0&quot;/MWh&quot;;\(&quot;$&quot;#,##0\)&quot;/MWh&quot;"/>
    <numFmt numFmtId="166" formatCode="#,##0;[Red]\(#,##0\)"/>
    <numFmt numFmtId="167" formatCode="_ * #,##0.00_)\ _$_ ;_ * \(#,##0.00\)\ _$_ ;_ * &quot;-&quot;??_)\ _$_ ;_ @_ "/>
    <numFmt numFmtId="168" formatCode="_-* #,##0.00_-;\-* #,##0.00_-;_-* &quot;-&quot;??_-;_-@_-"/>
    <numFmt numFmtId="169" formatCode="_(* #,##0.00_);_(* \(#,##0.00\);_(* \-??_);_(@_)"/>
    <numFmt numFmtId="170" formatCode="_-* #,##0.00_-;\-* #,##0.00_-;_-* \-??_-;_-@_-"/>
    <numFmt numFmtId="171" formatCode="_-&quot;$&quot;* #,##0.00_-;\-&quot;$&quot;* #,##0.00_-;_-&quot;$&quot;* &quot;-&quot;??_-;_-@_-"/>
    <numFmt numFmtId="172" formatCode="&quot;$&quot;#,##0;\-&quot;$&quot;#,##0"/>
    <numFmt numFmtId="173" formatCode="mmmm\ d\,\ yyyy"/>
    <numFmt numFmtId="174" formatCode="m\o\n\th\ d\,\ yyyy"/>
    <numFmt numFmtId="175" formatCode="m/d/yy\ h:mm"/>
    <numFmt numFmtId="176" formatCode="#.00"/>
    <numFmt numFmtId="177" formatCode="#,##0\ \ ;\(#,##0\)\ ;\—\ \ \ \ "/>
    <numFmt numFmtId="178" formatCode="&quot;$&quot;#,##0;[Red]\(&quot;$&quot;#,##0\)"/>
    <numFmt numFmtId="179" formatCode="#."/>
    <numFmt numFmtId="180" formatCode="mmm\ dd\,\ yyyy"/>
    <numFmt numFmtId="181" formatCode="mmm\-yyyy"/>
    <numFmt numFmtId="182" formatCode="yyyy"/>
    <numFmt numFmtId="183" formatCode="0.0%"/>
    <numFmt numFmtId="184" formatCode="#,##0.0"/>
    <numFmt numFmtId="185" formatCode="0.0000000"/>
    <numFmt numFmtId="186" formatCode="0.00000"/>
    <numFmt numFmtId="187" formatCode="0.000"/>
    <numFmt numFmtId="188" formatCode="_(&quot;$&quot;* #,##0_);_(&quot;$&quot;* \(#,##0\);_(&quot;$&quot;* &quot;-&quot;??_);_(@_)"/>
    <numFmt numFmtId="189" formatCode="&quot;$&quot;#,##0.0000_);[Red]\(&quot;$&quot;#,##0.0000\)"/>
    <numFmt numFmtId="190" formatCode="_(&quot;$&quot;* #,##0.0000_);_(&quot;$&quot;* \(#,##0.0000\);_(&quot;$&quot;* &quot;-&quot;??_);_(@_)"/>
    <numFmt numFmtId="191" formatCode="&quot;$&quot;#,##0.000000_);[Red]\(&quot;$&quot;#,##0.000000\)"/>
    <numFmt numFmtId="192" formatCode="&quot;$&quot;#,##0.000_);[Red]\(&quot;$&quot;#,##0.000\)"/>
    <numFmt numFmtId="193" formatCode="_(* #,##0.0000_);_(* \(#,##0.0000\);_(* &quot;-&quot;??_);_(@_)"/>
    <numFmt numFmtId="194" formatCode="_(&quot;$&quot;* #,##0.000_);_(&quot;$&quot;* \(#,##0.000\);_(&quot;$&quot;* &quot;-&quot;??_);_(@_)"/>
  </numFmts>
  <fonts count="76">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Arial"/>
      <family val="2"/>
    </font>
    <font>
      <sz val="8"/>
      <name val="Swis721 BT"/>
    </font>
    <font>
      <sz val="11"/>
      <color indexed="8"/>
      <name val="Calibri"/>
      <family val="2"/>
    </font>
    <font>
      <sz val="11"/>
      <color indexed="9"/>
      <name val="Calibri"/>
      <family val="2"/>
    </font>
    <font>
      <sz val="11"/>
      <color indexed="20"/>
      <name val="Calibri"/>
      <family val="2"/>
    </font>
    <font>
      <sz val="9"/>
      <color theme="1"/>
      <name val="Calibri"/>
      <family val="2"/>
      <scheme val="minor"/>
    </font>
    <font>
      <b/>
      <sz val="11"/>
      <color indexed="10"/>
      <name val="Calibri"/>
      <family val="2"/>
    </font>
    <font>
      <b/>
      <sz val="11"/>
      <color indexed="52"/>
      <name val="Calibri"/>
      <family val="2"/>
    </font>
    <font>
      <b/>
      <sz val="11"/>
      <color indexed="9"/>
      <name val="Calibri"/>
      <family val="2"/>
    </font>
    <font>
      <sz val="10"/>
      <color theme="1"/>
      <name val="Arial"/>
      <family val="2"/>
    </font>
    <font>
      <sz val="11"/>
      <color theme="1"/>
      <name val="Arial"/>
      <family val="2"/>
    </font>
    <font>
      <sz val="12"/>
      <color theme="1"/>
      <name val="Calibri"/>
      <family val="2"/>
      <scheme val="minor"/>
    </font>
    <font>
      <sz val="10"/>
      <color indexed="8"/>
      <name val="Book Antiqua"/>
      <family val="2"/>
    </font>
    <font>
      <sz val="12"/>
      <name val="Times New Roman"/>
      <family val="1"/>
    </font>
    <font>
      <sz val="10"/>
      <name val="Times New Roman"/>
      <family val="1"/>
    </font>
    <font>
      <sz val="10"/>
      <name val="Geneva"/>
      <family val="2"/>
    </font>
    <font>
      <sz val="10"/>
      <color indexed="8"/>
      <name val="Arial"/>
      <family val="2"/>
    </font>
    <font>
      <sz val="1"/>
      <color indexed="8"/>
      <name val="Courier"/>
      <family val="3"/>
    </font>
    <font>
      <i/>
      <sz val="11"/>
      <color indexed="23"/>
      <name val="Calibri"/>
      <family val="2"/>
    </font>
    <font>
      <sz val="11"/>
      <name val="Times New Roman"/>
      <family val="1"/>
    </font>
    <font>
      <sz val="11"/>
      <color indexed="17"/>
      <name val="Calibri"/>
      <family val="2"/>
    </font>
    <font>
      <b/>
      <sz val="9"/>
      <color theme="1"/>
      <name val="Calibri"/>
      <family val="2"/>
      <scheme val="minor"/>
    </font>
    <font>
      <b/>
      <sz val="18"/>
      <name val="Arial"/>
      <family val="2"/>
    </font>
    <font>
      <b/>
      <sz val="15"/>
      <color indexed="56"/>
      <name val="Calibri"/>
      <family val="2"/>
    </font>
    <font>
      <b/>
      <sz val="15"/>
      <color indexed="62"/>
      <name val="Calibri"/>
      <family val="2"/>
    </font>
    <font>
      <b/>
      <sz val="12"/>
      <name val="Arial"/>
      <family val="2"/>
    </font>
    <font>
      <b/>
      <sz val="13"/>
      <color indexed="56"/>
      <name val="Calibri"/>
      <family val="2"/>
    </font>
    <font>
      <b/>
      <sz val="13"/>
      <color indexed="62"/>
      <name val="Calibri"/>
      <family val="2"/>
    </font>
    <font>
      <b/>
      <sz val="11"/>
      <color indexed="62"/>
      <name val="Calibri"/>
      <family val="2"/>
    </font>
    <font>
      <b/>
      <sz val="11"/>
      <color indexed="56"/>
      <name val="Calibri"/>
      <family val="2"/>
    </font>
    <font>
      <b/>
      <u/>
      <sz val="12"/>
      <name val="Dutch801 BT"/>
    </font>
    <font>
      <b/>
      <sz val="1"/>
      <color indexed="8"/>
      <name val="Courier"/>
      <family val="3"/>
    </font>
    <font>
      <u/>
      <sz val="10"/>
      <color indexed="12"/>
      <name val="Times New Roman"/>
      <family val="1"/>
    </font>
    <font>
      <u/>
      <sz val="11"/>
      <color indexed="12"/>
      <name val="Calibri"/>
      <family val="2"/>
    </font>
    <font>
      <u/>
      <sz val="11"/>
      <color theme="10"/>
      <name val="Calibri"/>
      <family val="2"/>
      <scheme val="minor"/>
    </font>
    <font>
      <u/>
      <sz val="10"/>
      <color indexed="12"/>
      <name val="Arial"/>
      <family val="2"/>
    </font>
    <font>
      <u/>
      <sz val="10"/>
      <color theme="10"/>
      <name val="Arial"/>
      <family val="2"/>
    </font>
    <font>
      <sz val="11"/>
      <color indexed="62"/>
      <name val="Calibri"/>
      <family val="2"/>
    </font>
    <font>
      <sz val="11"/>
      <color indexed="10"/>
      <name val="Calibri"/>
      <family val="2"/>
    </font>
    <font>
      <sz val="11"/>
      <color indexed="52"/>
      <name val="Calibri"/>
      <family val="2"/>
    </font>
    <font>
      <sz val="11"/>
      <color indexed="19"/>
      <name val="Calibri"/>
      <family val="2"/>
    </font>
    <font>
      <sz val="11"/>
      <color indexed="60"/>
      <name val="Calibri"/>
      <family val="2"/>
    </font>
    <font>
      <sz val="10"/>
      <name val="Helvetica-Narrow"/>
      <family val="2"/>
    </font>
    <font>
      <sz val="11"/>
      <color theme="1"/>
      <name val="Calibri"/>
      <family val="2"/>
    </font>
    <font>
      <sz val="12"/>
      <name val="Arial MT"/>
      <family val="2"/>
    </font>
    <font>
      <sz val="10"/>
      <color theme="1"/>
      <name val="Book Antiqua"/>
      <family val="2"/>
    </font>
    <font>
      <sz val="10"/>
      <name val="Verdana"/>
      <family val="2"/>
    </font>
    <font>
      <sz val="10"/>
      <name val="Courier"/>
      <family val="3"/>
    </font>
    <font>
      <b/>
      <sz val="11"/>
      <color indexed="63"/>
      <name val="Calibri"/>
      <family val="2"/>
    </font>
    <font>
      <sz val="10"/>
      <name val="Helv"/>
      <family val="2"/>
    </font>
    <font>
      <b/>
      <sz val="10"/>
      <name val="Arial"/>
      <family val="2"/>
    </font>
    <font>
      <sz val="8"/>
      <name val="Arial"/>
      <family val="2"/>
    </font>
    <font>
      <b/>
      <sz val="12"/>
      <color theme="4"/>
      <name val="Calibri"/>
      <family val="2"/>
      <scheme val="minor"/>
    </font>
    <font>
      <b/>
      <sz val="12"/>
      <name val="GillSans"/>
      <family val="2"/>
    </font>
    <font>
      <b/>
      <sz val="14"/>
      <name val="GillSans"/>
      <family val="2"/>
    </font>
    <font>
      <b/>
      <sz val="9"/>
      <name val="Gill Sans MT"/>
      <family val="2"/>
    </font>
    <font>
      <b/>
      <i/>
      <sz val="7"/>
      <name val="ITC Officina Sans Book"/>
      <family val="2"/>
    </font>
    <font>
      <sz val="8"/>
      <name val="ITC Officina Sans Book"/>
      <family val="2"/>
    </font>
    <font>
      <b/>
      <sz val="18"/>
      <color indexed="62"/>
      <name val="Cambria"/>
      <family val="2"/>
    </font>
    <font>
      <b/>
      <sz val="18"/>
      <color indexed="56"/>
      <name val="Cambria"/>
      <family val="2"/>
    </font>
    <font>
      <b/>
      <sz val="11"/>
      <color indexed="8"/>
      <name val="Calibri"/>
      <family val="2"/>
    </font>
    <font>
      <b/>
      <sz val="14"/>
      <name val="Helvetica-Narrow"/>
      <family val="2"/>
    </font>
    <font>
      <b/>
      <sz val="10"/>
      <name val="Helvetica-Narrow"/>
      <family val="2"/>
    </font>
    <font>
      <b/>
      <sz val="12"/>
      <name val="Helvetica-Narrow"/>
      <family val="2"/>
    </font>
    <font>
      <sz val="10"/>
      <color indexed="12"/>
      <name val="Helvetica-Narrow"/>
      <family val="2"/>
    </font>
    <font>
      <b/>
      <sz val="10"/>
      <color indexed="12"/>
      <name val="Helvetica-Narrow"/>
      <family val="2"/>
    </font>
    <font>
      <sz val="10"/>
      <color rgb="FF000000"/>
      <name val="Helvetica-Narrow"/>
      <family val="2"/>
    </font>
    <font>
      <b/>
      <sz val="10"/>
      <color rgb="FF000000"/>
      <name val="Helvetica-Narrow"/>
      <family val="2"/>
    </font>
    <font>
      <b/>
      <sz val="10"/>
      <color indexed="10"/>
      <name val="Arial"/>
      <family val="2"/>
    </font>
    <font>
      <sz val="10"/>
      <color indexed="10"/>
      <name val="Arial"/>
      <family val="2"/>
    </font>
    <font>
      <sz val="10"/>
      <color indexed="12"/>
      <name val="Arial"/>
      <family val="2"/>
    </font>
    <font>
      <sz val="9"/>
      <name val="Arial"/>
      <family val="2"/>
    </font>
  </fonts>
  <fills count="42">
    <fill>
      <patternFill patternType="none"/>
    </fill>
    <fill>
      <patternFill patternType="gray125"/>
    </fill>
    <fill>
      <patternFill patternType="solid">
        <fgColor rgb="FFFFC7CE"/>
      </patternFill>
    </fill>
    <fill>
      <patternFill patternType="solid">
        <fgColor theme="5" tint="0.79998168889431442"/>
        <bgColor indexed="65"/>
      </patternFill>
    </fill>
    <fill>
      <patternFill patternType="solid">
        <fgColor theme="6" tint="0.59999389629810485"/>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8" tint="0.59999389629810485"/>
        <bgColor indexed="64"/>
      </patternFill>
    </fill>
    <fill>
      <patternFill patternType="solid">
        <fgColor rgb="FFFFFF99"/>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right/>
      <top/>
      <bottom style="thick">
        <color theme="4"/>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double">
        <color indexed="64"/>
      </top>
      <bottom/>
      <diagonal/>
    </border>
    <border>
      <left/>
      <right/>
      <top style="thin">
        <color auto="1"/>
      </top>
      <bottom style="double">
        <color auto="1"/>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92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4" fillId="0" borderId="0">
      <alignment horizontal="right" wrapText="1"/>
    </xf>
    <xf numFmtId="166" fontId="5"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1" fillId="3"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5"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4"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5"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7" fillId="19"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21" borderId="0" applyNumberFormat="0" applyBorder="0" applyAlignment="0" applyProtection="0"/>
    <xf numFmtId="0" fontId="7" fillId="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16" borderId="0" applyNumberFormat="0" applyBorder="0" applyAlignment="0" applyProtection="0"/>
    <xf numFmtId="0" fontId="7" fillId="26" borderId="0" applyNumberFormat="0" applyBorder="0" applyAlignment="0" applyProtection="0"/>
    <xf numFmtId="0" fontId="7" fillId="19" borderId="0" applyNumberFormat="0" applyBorder="0" applyAlignment="0" applyProtection="0"/>
    <xf numFmtId="0" fontId="7" fillId="2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2" fillId="2" borderId="0" applyNumberFormat="0" applyBorder="0" applyAlignment="0" applyProtection="0"/>
    <xf numFmtId="0" fontId="8" fillId="12" borderId="0" applyNumberFormat="0" applyBorder="0" applyAlignment="0" applyProtection="0"/>
    <xf numFmtId="0" fontId="9" fillId="0" borderId="2" applyNumberFormat="0" applyFont="0" applyProtection="0">
      <alignment wrapText="1"/>
    </xf>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1" fillId="28"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1" fillId="28"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1" fillId="28"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1" fillId="28"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2" fillId="29" borderId="4" applyNumberFormat="0" applyAlignment="0" applyProtection="0"/>
    <xf numFmtId="0" fontId="12" fillId="29" borderId="4"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167" fontId="6" fillId="0" borderId="0" applyFont="0" applyFill="0" applyBorder="0" applyAlignment="0" applyProtection="0"/>
    <xf numFmtId="43" fontId="15"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ill="0" applyBorder="0" applyAlignment="0" applyProtection="0"/>
    <xf numFmtId="170" fontId="4" fillId="0" borderId="0" applyFill="0" applyBorder="0" applyAlignment="0" applyProtection="0"/>
    <xf numFmtId="43" fontId="16" fillId="0" borderId="0" applyFont="0" applyFill="0" applyBorder="0" applyAlignment="0" applyProtection="0"/>
    <xf numFmtId="169"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ill="0" applyBorder="0" applyAlignment="0" applyProtection="0"/>
    <xf numFmtId="43" fontId="4" fillId="0" borderId="0" applyFont="0" applyFill="0" applyBorder="0" applyAlignment="0" applyProtection="0"/>
    <xf numFmtId="169" fontId="4" fillId="0" borderId="0" applyFill="0" applyBorder="0" applyAlignment="0" applyProtection="0"/>
    <xf numFmtId="37" fontId="17"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170" fontId="4" fillId="0" borderId="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169" fontId="4" fillId="0" borderId="0" applyFill="0" applyBorder="0" applyAlignment="0" applyProtection="0"/>
    <xf numFmtId="4" fontId="19" fillId="0" borderId="0" applyFont="0" applyFill="0" applyBorder="0" applyAlignment="0" applyProtection="0"/>
    <xf numFmtId="43" fontId="4" fillId="0" borderId="0" applyFont="0" applyFill="0" applyBorder="0" applyAlignment="0" applyProtection="0"/>
    <xf numFmtId="170" fontId="4" fillId="0" borderId="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ont="0" applyFill="0" applyBorder="0" applyAlignment="0" applyProtection="0"/>
    <xf numFmtId="3" fontId="4" fillId="0" borderId="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5" fontId="17" fillId="0" borderId="0" applyFont="0" applyFill="0" applyBorder="0" applyAlignment="0" applyProtection="0"/>
    <xf numFmtId="171"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1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8" fontId="19"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0" fontId="4" fillId="0" borderId="0" applyFont="0" applyFill="0" applyBorder="0" applyAlignment="0" applyProtection="0"/>
    <xf numFmtId="5" fontId="4" fillId="0" borderId="0" applyFont="0" applyFill="0" applyBorder="0" applyAlignment="0" applyProtection="0"/>
    <xf numFmtId="172"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174" fontId="21" fillId="0" borderId="0">
      <protection locked="0"/>
    </xf>
    <xf numFmtId="173" fontId="4" fillId="0" borderId="0" applyFill="0" applyBorder="0" applyAlignment="0" applyProtection="0"/>
    <xf numFmtId="22" fontId="4" fillId="0" borderId="0" applyFont="0" applyFill="0" applyBorder="0" applyAlignment="0" applyProtection="0">
      <alignment wrapText="1"/>
    </xf>
    <xf numFmtId="175" fontId="4" fillId="0" borderId="0" applyFont="0" applyFill="0" applyBorder="0" applyAlignment="0" applyProtection="0">
      <alignment wrapText="1"/>
    </xf>
    <xf numFmtId="0" fontId="22" fillId="0" borderId="0" applyNumberFormat="0" applyFill="0" applyBorder="0" applyAlignment="0" applyProtection="0"/>
    <xf numFmtId="0" fontId="22"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30" borderId="0" applyFont="0" applyFill="0" applyBorder="0" applyAlignment="0" applyProtection="0"/>
    <xf numFmtId="176" fontId="21" fillId="0" borderId="0">
      <protection locked="0"/>
    </xf>
    <xf numFmtId="2" fontId="4" fillId="0" borderId="0" applyFill="0" applyBorder="0" applyAlignment="0" applyProtection="0"/>
    <xf numFmtId="0" fontId="9" fillId="0" borderId="0" applyNumberFormat="0" applyFill="0" applyBorder="0" applyAlignment="0" applyProtection="0"/>
    <xf numFmtId="0" fontId="9" fillId="0" borderId="0" applyNumberFormat="0" applyProtection="0">
      <alignment vertical="top" wrapText="1"/>
    </xf>
    <xf numFmtId="0" fontId="9" fillId="0" borderId="5" applyNumberFormat="0" applyProtection="0">
      <alignment vertical="top" wrapText="1"/>
    </xf>
    <xf numFmtId="177" fontId="23" fillId="0" borderId="0">
      <alignment horizontal="right"/>
    </xf>
    <xf numFmtId="0" fontId="24" fillId="13"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0" borderId="1" applyNumberFormat="0" applyProtection="0">
      <alignment wrapText="1"/>
    </xf>
    <xf numFmtId="0" fontId="25" fillId="0" borderId="6" applyNumberFormat="0" applyProtection="0">
      <alignment horizontal="left" wrapText="1"/>
    </xf>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11" applyNumberFormat="0" applyFill="0" applyAlignment="0" applyProtection="0"/>
    <xf numFmtId="0" fontId="33" fillId="0" borderId="12"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178" fontId="34" fillId="0" borderId="0" applyNumberFormat="0" applyFill="0" applyBorder="0" applyProtection="0">
      <alignment horizontal="center"/>
    </xf>
    <xf numFmtId="179" fontId="35" fillId="0" borderId="0">
      <protection locked="0"/>
    </xf>
    <xf numFmtId="179" fontId="35" fillId="0" borderId="0">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1"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1"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1"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1"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1" fillId="14" borderId="3" applyNumberFormat="0" applyAlignment="0" applyProtection="0"/>
    <xf numFmtId="0" fontId="42" fillId="0" borderId="13" applyNumberFormat="0" applyFill="0" applyAlignment="0" applyProtection="0"/>
    <xf numFmtId="0" fontId="43" fillId="0" borderId="14" applyNumberFormat="0" applyFill="0" applyAlignment="0" applyProtection="0"/>
    <xf numFmtId="0" fontId="42" fillId="0" borderId="13" applyNumberFormat="0" applyFill="0" applyAlignment="0" applyProtection="0"/>
    <xf numFmtId="168" fontId="1" fillId="0" borderId="0" applyFont="0" applyFill="0" applyBorder="0" applyAlignment="0" applyProtection="0"/>
    <xf numFmtId="168" fontId="1" fillId="0" borderId="0" applyFont="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4" borderId="0" applyNumberFormat="0" applyBorder="0" applyAlignment="0" applyProtection="0"/>
    <xf numFmtId="0" fontId="46" fillId="0" borderId="0"/>
    <xf numFmtId="0" fontId="4" fillId="0" borderId="0"/>
    <xf numFmtId="0" fontId="4" fillId="0" borderId="0"/>
    <xf numFmtId="0" fontId="47" fillId="0" borderId="0"/>
    <xf numFmtId="0" fontId="15" fillId="0" borderId="0"/>
    <xf numFmtId="0" fontId="1" fillId="0" borderId="0"/>
    <xf numFmtId="0" fontId="1" fillId="0" borderId="0"/>
    <xf numFmtId="0" fontId="6" fillId="0" borderId="0"/>
    <xf numFmtId="0" fontId="15" fillId="0" borderId="0"/>
    <xf numFmtId="0" fontId="1" fillId="0" borderId="0"/>
    <xf numFmtId="0" fontId="14" fillId="0" borderId="0"/>
    <xf numFmtId="0" fontId="1" fillId="0" borderId="0"/>
    <xf numFmtId="0" fontId="4" fillId="0" borderId="0"/>
    <xf numFmtId="0" fontId="4" fillId="0" borderId="0"/>
    <xf numFmtId="0" fontId="4" fillId="0" borderId="0"/>
    <xf numFmtId="0" fontId="48" fillId="0" borderId="0"/>
    <xf numFmtId="0" fontId="4" fillId="0" borderId="0"/>
    <xf numFmtId="0" fontId="4" fillId="0" borderId="0"/>
    <xf numFmtId="0" fontId="1" fillId="0" borderId="0"/>
    <xf numFmtId="0" fontId="1"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 fillId="0" borderId="0"/>
    <xf numFmtId="0" fontId="13" fillId="0" borderId="0"/>
    <xf numFmtId="0" fontId="1"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8" fillId="0" borderId="0"/>
    <xf numFmtId="0" fontId="18" fillId="0" borderId="0"/>
    <xf numFmtId="0" fontId="50"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6" fillId="0" borderId="0"/>
    <xf numFmtId="0" fontId="18" fillId="0" borderId="0"/>
    <xf numFmtId="0" fontId="1" fillId="0" borderId="0"/>
    <xf numFmtId="0" fontId="51" fillId="0" borderId="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18"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4" fillId="9" borderId="15" applyNumberFormat="0" applyFon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8"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8"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8"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52" fillId="27" borderId="16" applyNumberFormat="0" applyAlignment="0" applyProtection="0"/>
    <xf numFmtId="0" fontId="25" fillId="0" borderId="17" applyNumberFormat="0" applyProtection="0">
      <alignment wrapText="1"/>
    </xf>
    <xf numFmtId="9" fontId="1"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9" fillId="0" borderId="18" applyNumberFormat="0" applyFont="0" applyFill="0" applyProtection="0">
      <alignment wrapText="1"/>
    </xf>
    <xf numFmtId="0" fontId="25" fillId="0" borderId="19" applyNumberFormat="0" applyFill="0" applyProtection="0">
      <alignment wrapText="1"/>
    </xf>
    <xf numFmtId="0" fontId="4" fillId="0" borderId="0"/>
    <xf numFmtId="0" fontId="53" fillId="0" borderId="0"/>
    <xf numFmtId="0" fontId="54" fillId="31" borderId="20" applyNumberFormat="0" applyProtection="0">
      <alignment horizontal="center" wrapText="1"/>
    </xf>
    <xf numFmtId="0" fontId="54" fillId="31" borderId="21" applyNumberFormat="0" applyAlignment="0" applyProtection="0">
      <alignment wrapText="1"/>
    </xf>
    <xf numFmtId="0" fontId="4" fillId="32" borderId="0" applyNumberFormat="0" applyBorder="0">
      <alignment horizontal="center" wrapText="1"/>
    </xf>
    <xf numFmtId="0" fontId="4" fillId="33" borderId="22" applyNumberFormat="0">
      <alignment wrapText="1"/>
    </xf>
    <xf numFmtId="0" fontId="4" fillId="33" borderId="0" applyNumberFormat="0" applyBorder="0">
      <alignment wrapText="1"/>
    </xf>
    <xf numFmtId="0" fontId="4" fillId="0" borderId="0" applyNumberFormat="0" applyFill="0" applyBorder="0" applyProtection="0">
      <alignment horizontal="right" wrapText="1"/>
    </xf>
    <xf numFmtId="180" fontId="4" fillId="0" borderId="0" applyFill="0" applyBorder="0" applyAlignment="0" applyProtection="0">
      <alignment wrapText="1"/>
    </xf>
    <xf numFmtId="181" fontId="4" fillId="0" borderId="0" applyFill="0" applyBorder="0" applyAlignment="0" applyProtection="0">
      <alignment wrapText="1"/>
    </xf>
    <xf numFmtId="182" fontId="4" fillId="0" borderId="0" applyFill="0" applyBorder="0" applyAlignment="0" applyProtection="0">
      <alignment wrapText="1"/>
    </xf>
    <xf numFmtId="182"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0" fontId="29" fillId="0" borderId="0" applyNumberFormat="0" applyFill="0" applyBorder="0">
      <alignment horizontal="left" wrapText="1"/>
    </xf>
    <xf numFmtId="0" fontId="54" fillId="0" borderId="0" applyNumberFormat="0" applyFill="0" applyBorder="0">
      <alignment horizontal="center" wrapText="1"/>
    </xf>
    <xf numFmtId="0" fontId="54" fillId="0" borderId="0" applyNumberFormat="0" applyFill="0" applyBorder="0">
      <alignment horizontal="center" wrapText="1"/>
    </xf>
    <xf numFmtId="2" fontId="55" fillId="0" borderId="0"/>
    <xf numFmtId="0" fontId="56" fillId="0" borderId="0" applyNumberFormat="0" applyProtection="0">
      <alignment horizontal="left"/>
    </xf>
    <xf numFmtId="0" fontId="57" fillId="0" borderId="0">
      <alignment horizontal="center" vertical="center" wrapText="1"/>
    </xf>
    <xf numFmtId="0" fontId="58" fillId="0" borderId="0">
      <alignment horizontal="center" vertical="center" wrapText="1"/>
    </xf>
    <xf numFmtId="0" fontId="59" fillId="0" borderId="0">
      <alignment horizontal="center" vertical="center" wrapText="1"/>
    </xf>
    <xf numFmtId="0" fontId="60" fillId="0" borderId="0">
      <alignment horizontal="center" vertical="center" wrapText="1"/>
    </xf>
    <xf numFmtId="0" fontId="61" fillId="0" borderId="0">
      <alignment horizontal="center" vertical="center" wrapText="1"/>
    </xf>
    <xf numFmtId="0" fontId="61" fillId="0" borderId="0">
      <alignment horizontal="left" vertical="center" wrapText="1"/>
    </xf>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4" fillId="0" borderId="23"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4" fillId="0" borderId="23"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4" fillId="0" borderId="23"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4" fillId="0" borderId="23"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64" fillId="0" borderId="25"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64" fillId="0" borderId="25"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64" fillId="0" borderId="25" applyNumberFormat="0" applyFill="0" applyAlignment="0" applyProtection="0"/>
    <xf numFmtId="179" fontId="21" fillId="0" borderId="24">
      <protection locked="0"/>
    </xf>
    <xf numFmtId="179" fontId="21" fillId="0" borderId="24">
      <protection locked="0"/>
    </xf>
    <xf numFmtId="179" fontId="21" fillId="0" borderId="24">
      <protection locked="0"/>
    </xf>
    <xf numFmtId="0" fontId="64"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4" fillId="0" borderId="23" applyNumberFormat="0" applyFill="0" applyAlignment="0" applyProtection="0"/>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179" fontId="21" fillId="0" borderId="24">
      <protection locked="0"/>
    </xf>
    <xf numFmtId="0" fontId="4" fillId="0" borderId="2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1"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0" borderId="0"/>
    <xf numFmtId="0" fontId="4" fillId="0" borderId="0"/>
    <xf numFmtId="0" fontId="38" fillId="0" borderId="0" applyNumberFormat="0" applyFill="0" applyBorder="0" applyAlignment="0" applyProtection="0"/>
    <xf numFmtId="0" fontId="38" fillId="0" borderId="0" applyNumberFormat="0" applyFill="0" applyBorder="0" applyAlignment="0" applyProtection="0"/>
  </cellStyleXfs>
  <cellXfs count="194">
    <xf numFmtId="0" fontId="0" fillId="0" borderId="0" xfId="0"/>
    <xf numFmtId="3" fontId="0" fillId="0" borderId="0" xfId="0" applyNumberFormat="1"/>
    <xf numFmtId="0" fontId="3" fillId="34" borderId="0" xfId="0" applyFont="1" applyFill="1"/>
    <xf numFmtId="0" fontId="0" fillId="34" borderId="0" xfId="0" applyFill="1"/>
    <xf numFmtId="0" fontId="0" fillId="34" borderId="30" xfId="0" applyFill="1" applyBorder="1"/>
    <xf numFmtId="0" fontId="3" fillId="34" borderId="27" xfId="0" applyFont="1" applyFill="1" applyBorder="1" applyAlignment="1">
      <alignment horizontal="centerContinuous"/>
    </xf>
    <xf numFmtId="0" fontId="0" fillId="34" borderId="28" xfId="0" applyFill="1" applyBorder="1" applyAlignment="1">
      <alignment horizontal="centerContinuous"/>
    </xf>
    <xf numFmtId="0" fontId="0" fillId="34" borderId="29" xfId="0" applyFill="1" applyBorder="1" applyAlignment="1">
      <alignment horizontal="centerContinuous"/>
    </xf>
    <xf numFmtId="0" fontId="3" fillId="34" borderId="31" xfId="0" applyFont="1" applyFill="1" applyBorder="1"/>
    <xf numFmtId="0" fontId="3" fillId="34" borderId="26" xfId="0" applyFont="1" applyFill="1" applyBorder="1"/>
    <xf numFmtId="0" fontId="0" fillId="34" borderId="26" xfId="0" applyFill="1" applyBorder="1"/>
    <xf numFmtId="3" fontId="0" fillId="34" borderId="26" xfId="1" applyNumberFormat="1" applyFont="1" applyFill="1" applyBorder="1"/>
    <xf numFmtId="0" fontId="3" fillId="34" borderId="26" xfId="0" applyFont="1" applyFill="1" applyBorder="1" applyAlignment="1">
      <alignment horizontal="center"/>
    </xf>
    <xf numFmtId="0" fontId="65" fillId="0" borderId="0" xfId="0" applyFont="1"/>
    <xf numFmtId="1" fontId="0" fillId="0" borderId="0" xfId="0" applyNumberFormat="1"/>
    <xf numFmtId="0" fontId="66" fillId="0" borderId="0" xfId="0" applyFont="1" applyAlignment="1">
      <alignment horizontal="right"/>
    </xf>
    <xf numFmtId="1" fontId="0" fillId="35" borderId="0" xfId="0" applyNumberFormat="1" applyFill="1"/>
    <xf numFmtId="0" fontId="0" fillId="0" borderId="32" xfId="0" applyBorder="1" applyProtection="1">
      <protection hidden="1"/>
    </xf>
    <xf numFmtId="3" fontId="0" fillId="0" borderId="33" xfId="0" applyNumberFormat="1" applyBorder="1" applyProtection="1">
      <protection hidden="1"/>
    </xf>
    <xf numFmtId="3" fontId="0" fillId="36" borderId="33" xfId="0" applyNumberFormat="1" applyFill="1" applyBorder="1" applyAlignment="1">
      <alignment horizontal="center"/>
    </xf>
    <xf numFmtId="3" fontId="0" fillId="0" borderId="33" xfId="0" applyNumberFormat="1" applyBorder="1" applyAlignment="1">
      <alignment horizontal="center"/>
    </xf>
    <xf numFmtId="0" fontId="0" fillId="0" borderId="34" xfId="0" applyBorder="1" applyAlignment="1" applyProtection="1">
      <alignment wrapText="1"/>
      <protection hidden="1"/>
    </xf>
    <xf numFmtId="3" fontId="0" fillId="0" borderId="35" xfId="0" applyNumberFormat="1" applyBorder="1" applyAlignment="1" applyProtection="1">
      <alignment wrapText="1"/>
      <protection hidden="1"/>
    </xf>
    <xf numFmtId="3" fontId="0" fillId="0" borderId="35" xfId="0" applyNumberFormat="1" applyBorder="1" applyAlignment="1">
      <alignment horizontal="center" wrapText="1"/>
    </xf>
    <xf numFmtId="0" fontId="67" fillId="37" borderId="36" xfId="0" applyFont="1" applyFill="1" applyBorder="1" applyProtection="1">
      <protection hidden="1"/>
    </xf>
    <xf numFmtId="3" fontId="0" fillId="37" borderId="0" xfId="0" applyNumberFormat="1" applyFill="1" applyAlignment="1" applyProtection="1">
      <alignment wrapText="1"/>
      <protection hidden="1"/>
    </xf>
    <xf numFmtId="3" fontId="0" fillId="37" borderId="0" xfId="0" applyNumberFormat="1" applyFill="1" applyAlignment="1">
      <alignment horizontal="center" wrapText="1"/>
    </xf>
    <xf numFmtId="0" fontId="0" fillId="38" borderId="0" xfId="0" applyFill="1" applyProtection="1">
      <protection hidden="1"/>
    </xf>
    <xf numFmtId="3" fontId="0" fillId="0" borderId="0" xfId="0" applyNumberFormat="1" applyAlignment="1" applyProtection="1">
      <alignment wrapText="1"/>
      <protection hidden="1"/>
    </xf>
    <xf numFmtId="3" fontId="0" fillId="0" borderId="0" xfId="0" applyNumberFormat="1" applyAlignment="1">
      <alignment horizontal="center" wrapText="1"/>
    </xf>
    <xf numFmtId="0" fontId="0" fillId="0" borderId="0" xfId="0" applyAlignment="1">
      <alignment wrapText="1"/>
    </xf>
    <xf numFmtId="0" fontId="66" fillId="0" borderId="0" xfId="0" applyFont="1" applyProtection="1">
      <protection hidden="1"/>
    </xf>
    <xf numFmtId="183" fontId="0" fillId="38" borderId="26" xfId="0" applyNumberFormat="1" applyFill="1" applyBorder="1" applyAlignment="1">
      <alignment horizontal="center" wrapText="1"/>
    </xf>
    <xf numFmtId="3" fontId="0" fillId="0" borderId="0" xfId="0" applyNumberFormat="1" applyAlignment="1">
      <alignment horizontal="left"/>
    </xf>
    <xf numFmtId="9" fontId="0" fillId="0" borderId="0" xfId="0" applyNumberFormat="1" applyAlignment="1">
      <alignment horizontal="center" wrapText="1"/>
    </xf>
    <xf numFmtId="3" fontId="0" fillId="0" borderId="0" xfId="0" applyNumberFormat="1" applyProtection="1">
      <protection hidden="1"/>
    </xf>
    <xf numFmtId="3" fontId="0" fillId="0" borderId="0" xfId="0" applyNumberFormat="1" applyAlignment="1">
      <alignment horizontal="center"/>
    </xf>
    <xf numFmtId="37" fontId="0" fillId="0" borderId="0" xfId="0" applyNumberFormat="1"/>
    <xf numFmtId="1" fontId="0" fillId="0" borderId="36" xfId="0" applyNumberFormat="1" applyBorder="1" applyProtection="1">
      <protection hidden="1"/>
    </xf>
    <xf numFmtId="3" fontId="46" fillId="39" borderId="0" xfId="2996" applyNumberFormat="1" applyFont="1" applyFill="1" applyProtection="1">
      <protection hidden="1"/>
    </xf>
    <xf numFmtId="37" fontId="46" fillId="38" borderId="0" xfId="2996" applyNumberFormat="1" applyFont="1" applyFill="1" applyProtection="1">
      <protection hidden="1"/>
    </xf>
    <xf numFmtId="3" fontId="68" fillId="0" borderId="0" xfId="0" applyNumberFormat="1" applyFont="1" applyAlignment="1" applyProtection="1">
      <alignment horizontal="right"/>
      <protection hidden="1"/>
    </xf>
    <xf numFmtId="3" fontId="68" fillId="0" borderId="0" xfId="2996" applyNumberFormat="1" applyFont="1" applyAlignment="1">
      <alignment horizontal="right"/>
    </xf>
    <xf numFmtId="184" fontId="0" fillId="0" borderId="0" xfId="2996" applyNumberFormat="1" applyFont="1" applyAlignment="1">
      <alignment horizontal="right"/>
    </xf>
    <xf numFmtId="0" fontId="0" fillId="0" borderId="0" xfId="0" applyProtection="1">
      <protection hidden="1"/>
    </xf>
    <xf numFmtId="3" fontId="46" fillId="38" borderId="0" xfId="2996" applyNumberFormat="1" applyFont="1" applyFill="1" applyProtection="1">
      <protection hidden="1"/>
    </xf>
    <xf numFmtId="3" fontId="69" fillId="0" borderId="0" xfId="0" applyNumberFormat="1" applyFont="1" applyAlignment="1" applyProtection="1">
      <alignment horizontal="left"/>
      <protection hidden="1"/>
    </xf>
    <xf numFmtId="0" fontId="66" fillId="0" borderId="0" xfId="0" applyFont="1"/>
    <xf numFmtId="9" fontId="69" fillId="38" borderId="0" xfId="0" applyNumberFormat="1" applyFont="1" applyFill="1"/>
    <xf numFmtId="3" fontId="69" fillId="38" borderId="0" xfId="0" applyNumberFormat="1" applyFont="1" applyFill="1"/>
    <xf numFmtId="9" fontId="68" fillId="0" borderId="0" xfId="2996" applyNumberFormat="1" applyFont="1" applyAlignment="1">
      <alignment horizontal="right"/>
    </xf>
    <xf numFmtId="9" fontId="68" fillId="0" borderId="0" xfId="0" applyNumberFormat="1" applyFont="1" applyAlignment="1">
      <alignment horizontal="right"/>
    </xf>
    <xf numFmtId="0" fontId="66" fillId="0" borderId="36" xfId="0" applyFont="1" applyBorder="1" applyProtection="1">
      <protection hidden="1"/>
    </xf>
    <xf numFmtId="3" fontId="0" fillId="0" borderId="0" xfId="2996" applyNumberFormat="1" applyFont="1"/>
    <xf numFmtId="183" fontId="0" fillId="0" borderId="0" xfId="10669" applyNumberFormat="1" applyFont="1"/>
    <xf numFmtId="183" fontId="66" fillId="0" borderId="0" xfId="10669" applyNumberFormat="1" applyFont="1" applyProtection="1">
      <protection hidden="1"/>
    </xf>
    <xf numFmtId="3" fontId="46" fillId="0" borderId="36" xfId="2996" applyNumberFormat="1" applyFont="1" applyBorder="1"/>
    <xf numFmtId="9" fontId="0" fillId="0" borderId="0" xfId="10669" applyFont="1"/>
    <xf numFmtId="183" fontId="0" fillId="38" borderId="0" xfId="10669" applyNumberFormat="1" applyFont="1" applyFill="1" applyAlignment="1">
      <alignment horizontal="right"/>
    </xf>
    <xf numFmtId="183" fontId="46" fillId="38" borderId="0" xfId="10669" applyNumberFormat="1" applyFont="1" applyFill="1" applyAlignment="1">
      <alignment horizontal="right"/>
    </xf>
    <xf numFmtId="3" fontId="46" fillId="38" borderId="0" xfId="2996" applyNumberFormat="1" applyFont="1" applyFill="1"/>
    <xf numFmtId="183" fontId="46" fillId="0" borderId="0" xfId="10669" applyNumberFormat="1" applyFont="1" applyAlignment="1" applyProtection="1">
      <alignment horizontal="left"/>
      <protection hidden="1"/>
    </xf>
    <xf numFmtId="183" fontId="66" fillId="0" borderId="0" xfId="10669" applyNumberFormat="1" applyFont="1"/>
    <xf numFmtId="0" fontId="67" fillId="37" borderId="0" xfId="0" applyFont="1" applyFill="1"/>
    <xf numFmtId="0" fontId="0" fillId="37" borderId="0" xfId="0" applyFill="1"/>
    <xf numFmtId="0" fontId="66" fillId="37" borderId="0" xfId="0" applyFont="1" applyFill="1"/>
    <xf numFmtId="0" fontId="0" fillId="38" borderId="0" xfId="0" applyFill="1"/>
    <xf numFmtId="9" fontId="0" fillId="0" borderId="0" xfId="0" applyNumberFormat="1"/>
    <xf numFmtId="37" fontId="66" fillId="0" borderId="0" xfId="0" applyNumberFormat="1" applyFont="1"/>
    <xf numFmtId="3" fontId="46" fillId="35" borderId="0" xfId="2996" applyNumberFormat="1" applyFont="1" applyFill="1" applyProtection="1">
      <protection hidden="1"/>
    </xf>
    <xf numFmtId="164" fontId="70" fillId="38" borderId="0" xfId="2996" applyNumberFormat="1" applyFont="1" applyFill="1" applyAlignment="1">
      <alignment horizontal="right"/>
    </xf>
    <xf numFmtId="3" fontId="71" fillId="0" borderId="0" xfId="0" applyNumberFormat="1" applyFont="1" applyAlignment="1" applyProtection="1">
      <alignment horizontal="right"/>
      <protection hidden="1"/>
    </xf>
    <xf numFmtId="9" fontId="69" fillId="0" borderId="0" xfId="2996" applyNumberFormat="1" applyFont="1" applyAlignment="1">
      <alignment horizontal="right"/>
    </xf>
    <xf numFmtId="9" fontId="69" fillId="0" borderId="0" xfId="0" applyNumberFormat="1" applyFont="1" applyAlignment="1">
      <alignment horizontal="right"/>
    </xf>
    <xf numFmtId="164" fontId="69" fillId="0" borderId="0" xfId="0" applyNumberFormat="1" applyFont="1" applyAlignment="1">
      <alignment horizontal="right"/>
    </xf>
    <xf numFmtId="9" fontId="66" fillId="0" borderId="0" xfId="0" applyNumberFormat="1" applyFont="1"/>
    <xf numFmtId="3" fontId="70" fillId="0" borderId="0" xfId="0" applyNumberFormat="1" applyFont="1" applyAlignment="1" applyProtection="1">
      <alignment horizontal="right"/>
      <protection hidden="1"/>
    </xf>
    <xf numFmtId="164" fontId="68" fillId="0" borderId="0" xfId="2996" applyNumberFormat="1" applyFont="1" applyAlignment="1">
      <alignment horizontal="right"/>
    </xf>
    <xf numFmtId="183" fontId="70" fillId="38" borderId="0" xfId="10669" applyNumberFormat="1" applyFont="1" applyFill="1" applyAlignment="1">
      <alignment horizontal="right"/>
    </xf>
    <xf numFmtId="10" fontId="46" fillId="38" borderId="0" xfId="10669" applyNumberFormat="1" applyFont="1" applyFill="1" applyAlignment="1">
      <alignment horizontal="right"/>
    </xf>
    <xf numFmtId="0" fontId="3" fillId="34" borderId="26" xfId="0" applyFont="1" applyFill="1" applyBorder="1" applyAlignment="1">
      <alignment horizontal="center" wrapText="1"/>
    </xf>
    <xf numFmtId="0" fontId="29" fillId="0" borderId="0" xfId="5958" applyFont="1"/>
    <xf numFmtId="0" fontId="4" fillId="0" borderId="0" xfId="5958"/>
    <xf numFmtId="0" fontId="72" fillId="40" borderId="27" xfId="5958" applyFont="1" applyFill="1" applyBorder="1" applyAlignment="1">
      <alignment horizontal="centerContinuous"/>
    </xf>
    <xf numFmtId="0" fontId="72" fillId="40" borderId="28" xfId="5958" applyFont="1" applyFill="1" applyBorder="1" applyAlignment="1">
      <alignment horizontal="centerContinuous"/>
    </xf>
    <xf numFmtId="0" fontId="72" fillId="40" borderId="29" xfId="5958" applyFont="1" applyFill="1" applyBorder="1" applyAlignment="1">
      <alignment horizontal="centerContinuous"/>
    </xf>
    <xf numFmtId="0" fontId="54" fillId="0" borderId="0" xfId="5958" applyFont="1"/>
    <xf numFmtId="0" fontId="73" fillId="0" borderId="0" xfId="5958" applyFont="1"/>
    <xf numFmtId="9" fontId="0" fillId="0" borderId="0" xfId="10645" applyFont="1"/>
    <xf numFmtId="0" fontId="4" fillId="0" borderId="35" xfId="5958" applyBorder="1"/>
    <xf numFmtId="0" fontId="0" fillId="0" borderId="35" xfId="0" applyBorder="1"/>
    <xf numFmtId="188" fontId="4" fillId="36" borderId="30" xfId="3013" applyNumberFormat="1" applyFill="1" applyBorder="1" applyProtection="1">
      <protection locked="0"/>
    </xf>
    <xf numFmtId="0" fontId="4" fillId="0" borderId="26" xfId="5958" applyBorder="1"/>
    <xf numFmtId="0" fontId="4" fillId="0" borderId="26" xfId="5958" applyBorder="1" applyAlignment="1">
      <alignment horizontal="right" wrapText="1"/>
    </xf>
    <xf numFmtId="0" fontId="4" fillId="0" borderId="30" xfId="5958" applyBorder="1" applyAlignment="1">
      <alignment horizontal="right" wrapText="1"/>
    </xf>
    <xf numFmtId="1" fontId="4" fillId="0" borderId="26" xfId="5958" applyNumberFormat="1" applyBorder="1" applyAlignment="1">
      <alignment horizontal="center" wrapText="1"/>
    </xf>
    <xf numFmtId="1" fontId="4" fillId="0" borderId="27" xfId="5958" applyNumberFormat="1" applyBorder="1" applyAlignment="1">
      <alignment horizontal="center" wrapText="1"/>
    </xf>
    <xf numFmtId="189" fontId="4" fillId="0" borderId="27" xfId="5958" applyNumberFormat="1" applyBorder="1" applyAlignment="1">
      <alignment horizontal="centerContinuous" wrapText="1"/>
    </xf>
    <xf numFmtId="189" fontId="4" fillId="0" borderId="29" xfId="5958" applyNumberFormat="1" applyBorder="1" applyAlignment="1">
      <alignment horizontal="centerContinuous"/>
    </xf>
    <xf numFmtId="0" fontId="4" fillId="36" borderId="26" xfId="5958" applyFill="1" applyBorder="1" applyProtection="1">
      <protection locked="0"/>
    </xf>
    <xf numFmtId="10" fontId="4" fillId="38" borderId="26" xfId="5958" applyNumberFormat="1" applyFill="1" applyBorder="1" applyProtection="1">
      <protection locked="0"/>
    </xf>
    <xf numFmtId="10" fontId="4" fillId="36" borderId="26" xfId="5958" applyNumberFormat="1" applyFill="1" applyBorder="1" applyProtection="1">
      <protection locked="0"/>
    </xf>
    <xf numFmtId="0" fontId="4" fillId="0" borderId="0" xfId="5958" quotePrefix="1"/>
    <xf numFmtId="0" fontId="4" fillId="0" borderId="27" xfId="5958" applyBorder="1"/>
    <xf numFmtId="2" fontId="4" fillId="36" borderId="32" xfId="5958" applyNumberFormat="1" applyFill="1" applyBorder="1" applyProtection="1">
      <protection locked="0"/>
    </xf>
    <xf numFmtId="2" fontId="4" fillId="36" borderId="33" xfId="5958" applyNumberFormat="1" applyFill="1" applyBorder="1" applyProtection="1">
      <protection locked="0"/>
    </xf>
    <xf numFmtId="2" fontId="0" fillId="36" borderId="33" xfId="2925" applyNumberFormat="1" applyFont="1" applyFill="1" applyBorder="1" applyProtection="1">
      <protection locked="0"/>
    </xf>
    <xf numFmtId="2" fontId="4" fillId="36" borderId="37" xfId="5958" applyNumberFormat="1" applyFill="1" applyBorder="1" applyProtection="1">
      <protection locked="0"/>
    </xf>
    <xf numFmtId="0" fontId="4" fillId="0" borderId="0" xfId="5958" applyAlignment="1">
      <alignment horizontal="right"/>
    </xf>
    <xf numFmtId="186" fontId="4" fillId="36" borderId="26" xfId="5958" applyNumberFormat="1" applyFill="1" applyBorder="1" applyProtection="1">
      <protection locked="0"/>
    </xf>
    <xf numFmtId="190" fontId="4" fillId="35" borderId="31" xfId="5958" applyNumberFormat="1" applyFill="1" applyBorder="1"/>
    <xf numFmtId="0" fontId="4" fillId="0" borderId="31" xfId="5958" applyBorder="1"/>
    <xf numFmtId="0" fontId="4" fillId="0" borderId="0" xfId="5958" applyAlignment="1">
      <alignment horizontal="left"/>
    </xf>
    <xf numFmtId="2" fontId="4" fillId="36" borderId="36" xfId="5958" applyNumberFormat="1" applyFill="1" applyBorder="1" applyProtection="1">
      <protection locked="0"/>
    </xf>
    <xf numFmtId="2" fontId="4" fillId="36" borderId="0" xfId="5958" applyNumberFormat="1" applyFill="1" applyProtection="1">
      <protection locked="0"/>
    </xf>
    <xf numFmtId="2" fontId="0" fillId="36" borderId="0" xfId="2925" applyNumberFormat="1" applyFont="1" applyFill="1" applyProtection="1">
      <protection locked="0"/>
    </xf>
    <xf numFmtId="2" fontId="4" fillId="36" borderId="38" xfId="5958" applyNumberFormat="1" applyFill="1" applyBorder="1" applyProtection="1">
      <protection locked="0"/>
    </xf>
    <xf numFmtId="185" fontId="4" fillId="36" borderId="26" xfId="5958" applyNumberFormat="1" applyFill="1" applyBorder="1" applyProtection="1">
      <protection locked="0"/>
    </xf>
    <xf numFmtId="44" fontId="4" fillId="35" borderId="26" xfId="3013" applyFill="1" applyBorder="1"/>
    <xf numFmtId="10" fontId="54" fillId="36" borderId="26" xfId="5969" applyNumberFormat="1" applyFont="1" applyFill="1" applyBorder="1" applyProtection="1">
      <protection locked="0"/>
    </xf>
    <xf numFmtId="10" fontId="4" fillId="36" borderId="26" xfId="5969" applyNumberFormat="1" applyFill="1" applyBorder="1" applyProtection="1">
      <protection locked="0"/>
    </xf>
    <xf numFmtId="44" fontId="4" fillId="0" borderId="0" xfId="3013"/>
    <xf numFmtId="2" fontId="4" fillId="36" borderId="34" xfId="5958" applyNumberFormat="1" applyFill="1" applyBorder="1" applyProtection="1">
      <protection locked="0"/>
    </xf>
    <xf numFmtId="2" fontId="4" fillId="36" borderId="35" xfId="5958" applyNumberFormat="1" applyFill="1" applyBorder="1" applyProtection="1">
      <protection locked="0"/>
    </xf>
    <xf numFmtId="2" fontId="0" fillId="36" borderId="35" xfId="2925" applyNumberFormat="1" applyFont="1" applyFill="1" applyBorder="1" applyProtection="1">
      <protection locked="0"/>
    </xf>
    <xf numFmtId="2" fontId="4" fillId="36" borderId="39" xfId="5958" applyNumberFormat="1" applyFill="1" applyBorder="1" applyProtection="1">
      <protection locked="0"/>
    </xf>
    <xf numFmtId="44" fontId="74" fillId="0" borderId="0" xfId="3013" applyFont="1"/>
    <xf numFmtId="191" fontId="4" fillId="0" borderId="0" xfId="5958" applyNumberFormat="1"/>
    <xf numFmtId="0" fontId="4" fillId="0" borderId="35" xfId="0" applyFont="1" applyBorder="1"/>
    <xf numFmtId="192" fontId="4" fillId="0" borderId="35" xfId="5958" applyNumberFormat="1" applyBorder="1"/>
    <xf numFmtId="2" fontId="4" fillId="36" borderId="26" xfId="5969" applyNumberFormat="1" applyFill="1" applyBorder="1" applyProtection="1">
      <protection locked="0"/>
    </xf>
    <xf numFmtId="2" fontId="4" fillId="36" borderId="26" xfId="5958" applyNumberFormat="1" applyFill="1" applyBorder="1" applyProtection="1">
      <protection locked="0"/>
    </xf>
    <xf numFmtId="44" fontId="4" fillId="0" borderId="0" xfId="5958" applyNumberFormat="1"/>
    <xf numFmtId="7" fontId="4" fillId="0" borderId="0" xfId="5958" applyNumberFormat="1"/>
    <xf numFmtId="9" fontId="73" fillId="0" borderId="0" xfId="5958" applyNumberFormat="1" applyFont="1"/>
    <xf numFmtId="39" fontId="4" fillId="36" borderId="26" xfId="5958" applyNumberFormat="1" applyFill="1" applyBorder="1" applyProtection="1">
      <protection locked="0"/>
    </xf>
    <xf numFmtId="0" fontId="55" fillId="0" borderId="35" xfId="5958" applyFont="1" applyBorder="1" applyAlignment="1">
      <alignment horizontal="right"/>
    </xf>
    <xf numFmtId="0" fontId="55" fillId="0" borderId="0" xfId="5958" applyFont="1"/>
    <xf numFmtId="0" fontId="4" fillId="0" borderId="35" xfId="5958" applyBorder="1" applyAlignment="1">
      <alignment horizontal="right"/>
    </xf>
    <xf numFmtId="0" fontId="4" fillId="0" borderId="32" xfId="5958" applyBorder="1"/>
    <xf numFmtId="0" fontId="4" fillId="0" borderId="33" xfId="5958" applyBorder="1"/>
    <xf numFmtId="0" fontId="4" fillId="0" borderId="37" xfId="5958" applyBorder="1"/>
    <xf numFmtId="0" fontId="4" fillId="0" borderId="27" xfId="5958" applyBorder="1" applyAlignment="1">
      <alignment horizontal="centerContinuous"/>
    </xf>
    <xf numFmtId="0" fontId="4" fillId="0" borderId="29" xfId="5958" applyBorder="1" applyAlignment="1">
      <alignment horizontal="centerContinuous"/>
    </xf>
    <xf numFmtId="0" fontId="4" fillId="0" borderId="0" xfId="5958" applyAlignment="1">
      <alignment horizontal="right" wrapText="1"/>
    </xf>
    <xf numFmtId="193" fontId="4" fillId="36" borderId="26" xfId="2925" applyNumberFormat="1" applyFill="1" applyBorder="1" applyAlignment="1" applyProtection="1">
      <alignment horizontal="right" wrapText="1"/>
      <protection locked="0"/>
    </xf>
    <xf numFmtId="43" fontId="4" fillId="36" borderId="26" xfId="2925" applyFill="1" applyBorder="1" applyAlignment="1">
      <alignment horizontal="right" wrapText="1"/>
    </xf>
    <xf numFmtId="43" fontId="4" fillId="36" borderId="26" xfId="5958" applyNumberFormat="1" applyFill="1" applyBorder="1" applyAlignment="1">
      <alignment wrapText="1"/>
    </xf>
    <xf numFmtId="0" fontId="4" fillId="36" borderId="26" xfId="5969" applyFill="1" applyBorder="1" applyAlignment="1" applyProtection="1">
      <alignment horizontal="right" wrapText="1"/>
      <protection locked="0"/>
    </xf>
    <xf numFmtId="0" fontId="4" fillId="36" borderId="26" xfId="16921" applyFill="1" applyBorder="1" applyAlignment="1" applyProtection="1">
      <alignment horizontal="right" wrapText="1"/>
      <protection locked="0"/>
    </xf>
    <xf numFmtId="0" fontId="4" fillId="36" borderId="26" xfId="5958" applyFill="1" applyBorder="1" applyAlignment="1" applyProtection="1">
      <alignment horizontal="right" wrapText="1"/>
      <protection locked="0"/>
    </xf>
    <xf numFmtId="0" fontId="4" fillId="0" borderId="36" xfId="5958" applyBorder="1" applyAlignment="1">
      <alignment horizontal="right" wrapText="1"/>
    </xf>
    <xf numFmtId="0" fontId="4" fillId="36" borderId="38" xfId="5958" applyFill="1" applyBorder="1" applyAlignment="1" applyProtection="1">
      <alignment horizontal="right" wrapText="1"/>
      <protection locked="0"/>
    </xf>
    <xf numFmtId="0" fontId="4" fillId="0" borderId="38" xfId="5958" applyBorder="1" applyAlignment="1">
      <alignment horizontal="right" wrapText="1"/>
    </xf>
    <xf numFmtId="0" fontId="4" fillId="0" borderId="36" xfId="5958" applyBorder="1" applyAlignment="1">
      <alignment wrapText="1"/>
    </xf>
    <xf numFmtId="0" fontId="4" fillId="0" borderId="0" xfId="5958" applyAlignment="1">
      <alignment wrapText="1"/>
    </xf>
    <xf numFmtId="0" fontId="4" fillId="0" borderId="38" xfId="5958" applyBorder="1" applyAlignment="1">
      <alignment wrapText="1"/>
    </xf>
    <xf numFmtId="0" fontId="4" fillId="0" borderId="36" xfId="5958" applyBorder="1" applyAlignment="1">
      <alignment horizontal="right" vertical="top" wrapText="1"/>
    </xf>
    <xf numFmtId="0" fontId="73" fillId="0" borderId="0" xfId="5958" applyFont="1" applyAlignment="1">
      <alignment horizontal="right"/>
    </xf>
    <xf numFmtId="2" fontId="73" fillId="0" borderId="0" xfId="5958" applyNumberFormat="1" applyFont="1" applyAlignment="1">
      <alignment horizontal="right"/>
    </xf>
    <xf numFmtId="2" fontId="4" fillId="0" borderId="0" xfId="5958" applyNumberFormat="1" applyAlignment="1">
      <alignment horizontal="right"/>
    </xf>
    <xf numFmtId="0" fontId="75" fillId="41" borderId="26" xfId="5958" applyFont="1" applyFill="1" applyBorder="1" applyAlignment="1" applyProtection="1">
      <alignment horizontal="right"/>
      <protection locked="0"/>
    </xf>
    <xf numFmtId="0" fontId="4" fillId="0" borderId="36" xfId="5958" applyBorder="1" applyAlignment="1">
      <alignment horizontal="right"/>
    </xf>
    <xf numFmtId="0" fontId="4" fillId="0" borderId="38" xfId="5958" applyBorder="1" applyAlignment="1">
      <alignment horizontal="right"/>
    </xf>
    <xf numFmtId="0" fontId="4" fillId="0" borderId="36" xfId="5958" applyBorder="1"/>
    <xf numFmtId="0" fontId="4" fillId="0" borderId="38" xfId="5958" applyBorder="1"/>
    <xf numFmtId="189" fontId="4" fillId="0" borderId="0" xfId="5958" applyNumberFormat="1" applyAlignment="1">
      <alignment horizontal="right"/>
    </xf>
    <xf numFmtId="8" fontId="4" fillId="0" borderId="0" xfId="5958" applyNumberFormat="1" applyAlignment="1">
      <alignment horizontal="right"/>
    </xf>
    <xf numFmtId="0" fontId="4" fillId="0" borderId="34" xfId="5958" applyBorder="1" applyAlignment="1">
      <alignment horizontal="right"/>
    </xf>
    <xf numFmtId="0" fontId="4" fillId="0" borderId="39" xfId="5958" applyBorder="1" applyAlignment="1">
      <alignment horizontal="right"/>
    </xf>
    <xf numFmtId="189" fontId="4" fillId="0" borderId="34" xfId="5958" applyNumberFormat="1" applyBorder="1" applyAlignment="1">
      <alignment horizontal="right"/>
    </xf>
    <xf numFmtId="189" fontId="4" fillId="0" borderId="35" xfId="5958" applyNumberFormat="1" applyBorder="1" applyAlignment="1">
      <alignment horizontal="right"/>
    </xf>
    <xf numFmtId="189" fontId="4" fillId="0" borderId="39" xfId="5958" applyNumberFormat="1" applyBorder="1" applyAlignment="1">
      <alignment horizontal="right"/>
    </xf>
    <xf numFmtId="0" fontId="54" fillId="36" borderId="0" xfId="5958" applyFont="1" applyFill="1" applyProtection="1">
      <protection locked="0"/>
    </xf>
    <xf numFmtId="44" fontId="4" fillId="36" borderId="0" xfId="3013" applyFill="1" applyAlignment="1" applyProtection="1">
      <alignment horizontal="right"/>
      <protection locked="0"/>
    </xf>
    <xf numFmtId="44" fontId="4" fillId="38" borderId="0" xfId="3013" applyFill="1" applyAlignment="1" applyProtection="1">
      <alignment horizontal="right"/>
      <protection locked="0"/>
    </xf>
    <xf numFmtId="44" fontId="0" fillId="38" borderId="0" xfId="3013" applyFont="1" applyFill="1" applyProtection="1">
      <protection locked="0"/>
    </xf>
    <xf numFmtId="44" fontId="0" fillId="36" borderId="0" xfId="3013" applyFont="1" applyFill="1" applyProtection="1">
      <protection locked="0"/>
    </xf>
    <xf numFmtId="44" fontId="0" fillId="0" borderId="0" xfId="3013" applyFont="1"/>
    <xf numFmtId="2" fontId="4" fillId="0" borderId="0" xfId="5958" applyNumberFormat="1"/>
    <xf numFmtId="187" fontId="4" fillId="36" borderId="0" xfId="5958" applyNumberFormat="1" applyFill="1" applyProtection="1">
      <protection locked="0"/>
    </xf>
    <xf numFmtId="194" fontId="4" fillId="36" borderId="0" xfId="3013" applyNumberFormat="1" applyFill="1" applyProtection="1">
      <protection locked="0"/>
    </xf>
    <xf numFmtId="3" fontId="4" fillId="36" borderId="0" xfId="5958" applyNumberFormat="1" applyFill="1" applyProtection="1">
      <protection locked="0"/>
    </xf>
    <xf numFmtId="184" fontId="4" fillId="36" borderId="0" xfId="5958" applyNumberFormat="1" applyFill="1" applyProtection="1">
      <protection locked="0"/>
    </xf>
    <xf numFmtId="0" fontId="38" fillId="34" borderId="0" xfId="16922" applyFill="1"/>
    <xf numFmtId="0" fontId="0" fillId="34" borderId="0" xfId="0" applyFill="1" applyBorder="1"/>
    <xf numFmtId="0" fontId="3" fillId="34" borderId="0" xfId="0" applyFont="1" applyFill="1" applyBorder="1" applyAlignment="1">
      <alignment horizontal="centerContinuous"/>
    </xf>
    <xf numFmtId="0" fontId="3" fillId="34" borderId="0" xfId="0" applyFont="1" applyFill="1" applyBorder="1" applyAlignment="1">
      <alignment horizontal="center" wrapText="1"/>
    </xf>
    <xf numFmtId="3" fontId="0" fillId="34" borderId="0" xfId="0" applyNumberFormat="1" applyFill="1" applyBorder="1"/>
    <xf numFmtId="3" fontId="3" fillId="34" borderId="26" xfId="1" applyNumberFormat="1" applyFont="1" applyFill="1" applyBorder="1"/>
    <xf numFmtId="9" fontId="0" fillId="34" borderId="26" xfId="2" applyFont="1" applyFill="1" applyBorder="1"/>
    <xf numFmtId="164" fontId="0" fillId="34" borderId="40" xfId="1" applyNumberFormat="1" applyFont="1" applyFill="1" applyBorder="1"/>
    <xf numFmtId="0" fontId="3" fillId="34" borderId="26" xfId="0" applyFont="1" applyFill="1" applyBorder="1" applyAlignment="1">
      <alignment horizontal="center"/>
    </xf>
    <xf numFmtId="0" fontId="0" fillId="0" borderId="26" xfId="0" applyBorder="1" applyAlignment="1">
      <alignment horizontal="center"/>
    </xf>
  </cellXfs>
  <cellStyles count="16924">
    <cellStyle name="_x0013_" xfId="3"/>
    <cellStyle name="$/MWh" xfId="4"/>
    <cellStyle name="(000's)" xfId="5"/>
    <cellStyle name="20% - Accent1 2" xfId="6"/>
    <cellStyle name="20% - Accent1 2 2" xfId="7"/>
    <cellStyle name="20% - Accent1 3" xfId="8"/>
    <cellStyle name="20% - Accent2 2" xfId="9"/>
    <cellStyle name="20% - Accent2 2 2" xfId="10"/>
    <cellStyle name="20% - Accent2 2 3" xfId="11"/>
    <cellStyle name="20% - Accent2 3" xfId="12"/>
    <cellStyle name="20% - Accent3 2" xfId="13"/>
    <cellStyle name="20% - Accent3 2 2" xfId="14"/>
    <cellStyle name="20% - Accent3 3" xfId="15"/>
    <cellStyle name="20% - Accent4 2" xfId="16"/>
    <cellStyle name="20% - Accent4 2 2" xfId="17"/>
    <cellStyle name="20% - Accent4 3" xfId="18"/>
    <cellStyle name="20% - Accent5 2" xfId="19"/>
    <cellStyle name="20% - Accent5 3" xfId="20"/>
    <cellStyle name="20% - Accent6 2" xfId="21"/>
    <cellStyle name="20% - Accent6 2 2" xfId="22"/>
    <cellStyle name="20% - Accent6 3" xfId="23"/>
    <cellStyle name="40% - Accent1 2" xfId="24"/>
    <cellStyle name="40% - Accent1 2 2" xfId="25"/>
    <cellStyle name="40% - Accent1 3" xfId="26"/>
    <cellStyle name="40% - Accent2 2" xfId="27"/>
    <cellStyle name="40% - Accent2 3" xfId="28"/>
    <cellStyle name="40% - Accent3 2" xfId="29"/>
    <cellStyle name="40% - Accent3 2 2" xfId="30"/>
    <cellStyle name="40% - Accent3 2 3" xfId="31"/>
    <cellStyle name="40% - Accent3 3" xfId="32"/>
    <cellStyle name="40% - Accent4 2" xfId="33"/>
    <cellStyle name="40% - Accent4 2 2" xfId="34"/>
    <cellStyle name="40% - Accent4 3" xfId="35"/>
    <cellStyle name="40% - Accent5 2" xfId="36"/>
    <cellStyle name="40% - Accent5 2 2" xfId="37"/>
    <cellStyle name="40% - Accent5 3" xfId="38"/>
    <cellStyle name="40% - Accent6 2" xfId="39"/>
    <cellStyle name="40% - Accent6 2 2" xfId="40"/>
    <cellStyle name="40% - Accent6 3" xfId="41"/>
    <cellStyle name="60% - Accent1 2" xfId="42"/>
    <cellStyle name="60% - Accent1 2 2" xfId="43"/>
    <cellStyle name="60% - Accent1 3" xfId="44"/>
    <cellStyle name="60% - Accent2 2" xfId="45"/>
    <cellStyle name="60% - Accent2 2 2" xfId="46"/>
    <cellStyle name="60% - Accent2 3" xfId="47"/>
    <cellStyle name="60% - Accent3 2" xfId="48"/>
    <cellStyle name="60% - Accent3 2 2" xfId="49"/>
    <cellStyle name="60% - Accent3 3" xfId="50"/>
    <cellStyle name="60% - Accent4 2" xfId="51"/>
    <cellStyle name="60% - Accent4 2 2" xfId="52"/>
    <cellStyle name="60% - Accent4 3" xfId="53"/>
    <cellStyle name="60% - Accent5 2" xfId="54"/>
    <cellStyle name="60% - Accent5 2 2" xfId="55"/>
    <cellStyle name="60% - Accent5 3" xfId="56"/>
    <cellStyle name="60% - Accent6 2" xfId="57"/>
    <cellStyle name="60% - Accent6 2 2" xfId="58"/>
    <cellStyle name="60% - Accent6 3" xfId="59"/>
    <cellStyle name="Accent1 2" xfId="60"/>
    <cellStyle name="Accent1 2 2" xfId="61"/>
    <cellStyle name="Accent1 3" xfId="62"/>
    <cellStyle name="Accent2 2" xfId="63"/>
    <cellStyle name="Accent2 2 2" xfId="64"/>
    <cellStyle name="Accent2 3" xfId="65"/>
    <cellStyle name="Accent3 2" xfId="66"/>
    <cellStyle name="Accent3 2 2" xfId="67"/>
    <cellStyle name="Accent3 3" xfId="68"/>
    <cellStyle name="Accent4 2" xfId="69"/>
    <cellStyle name="Accent4 2 2" xfId="70"/>
    <cellStyle name="Accent4 3" xfId="71"/>
    <cellStyle name="Accent5 2" xfId="72"/>
    <cellStyle name="Accent5 3" xfId="73"/>
    <cellStyle name="Accent6 2" xfId="74"/>
    <cellStyle name="Accent6 2 2" xfId="75"/>
    <cellStyle name="Accent6 3" xfId="76"/>
    <cellStyle name="Bad 2" xfId="77"/>
    <cellStyle name="Bad 2 2" xfId="78"/>
    <cellStyle name="Bad 2 3" xfId="79"/>
    <cellStyle name="Bad 3" xfId="80"/>
    <cellStyle name="Body: normal cell" xfId="81"/>
    <cellStyle name="Calculation 10" xfId="82"/>
    <cellStyle name="Calculation 11" xfId="83"/>
    <cellStyle name="Calculation 12" xfId="84"/>
    <cellStyle name="Calculation 13" xfId="85"/>
    <cellStyle name="Calculation 14" xfId="86"/>
    <cellStyle name="Calculation 15" xfId="87"/>
    <cellStyle name="Calculation 16" xfId="88"/>
    <cellStyle name="Calculation 2" xfId="89"/>
    <cellStyle name="Calculation 2 10" xfId="90"/>
    <cellStyle name="Calculation 2 10 10" xfId="91"/>
    <cellStyle name="Calculation 2 10 11" xfId="92"/>
    <cellStyle name="Calculation 2 10 12" xfId="93"/>
    <cellStyle name="Calculation 2 10 13" xfId="94"/>
    <cellStyle name="Calculation 2 10 14" xfId="95"/>
    <cellStyle name="Calculation 2 10 15" xfId="96"/>
    <cellStyle name="Calculation 2 10 16" xfId="97"/>
    <cellStyle name="Calculation 2 10 17" xfId="98"/>
    <cellStyle name="Calculation 2 10 18" xfId="99"/>
    <cellStyle name="Calculation 2 10 19" xfId="100"/>
    <cellStyle name="Calculation 2 10 2" xfId="101"/>
    <cellStyle name="Calculation 2 10 20" xfId="102"/>
    <cellStyle name="Calculation 2 10 21" xfId="103"/>
    <cellStyle name="Calculation 2 10 22" xfId="104"/>
    <cellStyle name="Calculation 2 10 23" xfId="105"/>
    <cellStyle name="Calculation 2 10 24" xfId="106"/>
    <cellStyle name="Calculation 2 10 25" xfId="107"/>
    <cellStyle name="Calculation 2 10 26" xfId="108"/>
    <cellStyle name="Calculation 2 10 27" xfId="109"/>
    <cellStyle name="Calculation 2 10 3" xfId="110"/>
    <cellStyle name="Calculation 2 10 4" xfId="111"/>
    <cellStyle name="Calculation 2 10 5" xfId="112"/>
    <cellStyle name="Calculation 2 10 6" xfId="113"/>
    <cellStyle name="Calculation 2 10 7" xfId="114"/>
    <cellStyle name="Calculation 2 10 8" xfId="115"/>
    <cellStyle name="Calculation 2 10 9" xfId="116"/>
    <cellStyle name="Calculation 2 100" xfId="117"/>
    <cellStyle name="Calculation 2 100 10" xfId="118"/>
    <cellStyle name="Calculation 2 100 11" xfId="119"/>
    <cellStyle name="Calculation 2 100 12" xfId="120"/>
    <cellStyle name="Calculation 2 100 13" xfId="121"/>
    <cellStyle name="Calculation 2 100 14" xfId="122"/>
    <cellStyle name="Calculation 2 100 15" xfId="123"/>
    <cellStyle name="Calculation 2 100 16" xfId="124"/>
    <cellStyle name="Calculation 2 100 17" xfId="125"/>
    <cellStyle name="Calculation 2 100 18" xfId="126"/>
    <cellStyle name="Calculation 2 100 19" xfId="127"/>
    <cellStyle name="Calculation 2 100 2" xfId="128"/>
    <cellStyle name="Calculation 2 100 20" xfId="129"/>
    <cellStyle name="Calculation 2 100 21" xfId="130"/>
    <cellStyle name="Calculation 2 100 22" xfId="131"/>
    <cellStyle name="Calculation 2 100 23" xfId="132"/>
    <cellStyle name="Calculation 2 100 24" xfId="133"/>
    <cellStyle name="Calculation 2 100 25" xfId="134"/>
    <cellStyle name="Calculation 2 100 26" xfId="135"/>
    <cellStyle name="Calculation 2 100 3" xfId="136"/>
    <cellStyle name="Calculation 2 100 4" xfId="137"/>
    <cellStyle name="Calculation 2 100 5" xfId="138"/>
    <cellStyle name="Calculation 2 100 6" xfId="139"/>
    <cellStyle name="Calculation 2 100 7" xfId="140"/>
    <cellStyle name="Calculation 2 100 8" xfId="141"/>
    <cellStyle name="Calculation 2 100 9" xfId="142"/>
    <cellStyle name="Calculation 2 101" xfId="143"/>
    <cellStyle name="Calculation 2 101 10" xfId="144"/>
    <cellStyle name="Calculation 2 101 11" xfId="145"/>
    <cellStyle name="Calculation 2 101 12" xfId="146"/>
    <cellStyle name="Calculation 2 101 13" xfId="147"/>
    <cellStyle name="Calculation 2 101 14" xfId="148"/>
    <cellStyle name="Calculation 2 101 15" xfId="149"/>
    <cellStyle name="Calculation 2 101 16" xfId="150"/>
    <cellStyle name="Calculation 2 101 17" xfId="151"/>
    <cellStyle name="Calculation 2 101 18" xfId="152"/>
    <cellStyle name="Calculation 2 101 19" xfId="153"/>
    <cellStyle name="Calculation 2 101 2" xfId="154"/>
    <cellStyle name="Calculation 2 101 20" xfId="155"/>
    <cellStyle name="Calculation 2 101 21" xfId="156"/>
    <cellStyle name="Calculation 2 101 22" xfId="157"/>
    <cellStyle name="Calculation 2 101 23" xfId="158"/>
    <cellStyle name="Calculation 2 101 24" xfId="159"/>
    <cellStyle name="Calculation 2 101 25" xfId="160"/>
    <cellStyle name="Calculation 2 101 26" xfId="161"/>
    <cellStyle name="Calculation 2 101 3" xfId="162"/>
    <cellStyle name="Calculation 2 101 4" xfId="163"/>
    <cellStyle name="Calculation 2 101 5" xfId="164"/>
    <cellStyle name="Calculation 2 101 6" xfId="165"/>
    <cellStyle name="Calculation 2 101 7" xfId="166"/>
    <cellStyle name="Calculation 2 101 8" xfId="167"/>
    <cellStyle name="Calculation 2 101 9" xfId="168"/>
    <cellStyle name="Calculation 2 102" xfId="169"/>
    <cellStyle name="Calculation 2 102 10" xfId="170"/>
    <cellStyle name="Calculation 2 102 11" xfId="171"/>
    <cellStyle name="Calculation 2 102 12" xfId="172"/>
    <cellStyle name="Calculation 2 102 13" xfId="173"/>
    <cellStyle name="Calculation 2 102 14" xfId="174"/>
    <cellStyle name="Calculation 2 102 15" xfId="175"/>
    <cellStyle name="Calculation 2 102 16" xfId="176"/>
    <cellStyle name="Calculation 2 102 17" xfId="177"/>
    <cellStyle name="Calculation 2 102 18" xfId="178"/>
    <cellStyle name="Calculation 2 102 19" xfId="179"/>
    <cellStyle name="Calculation 2 102 2" xfId="180"/>
    <cellStyle name="Calculation 2 102 20" xfId="181"/>
    <cellStyle name="Calculation 2 102 21" xfId="182"/>
    <cellStyle name="Calculation 2 102 22" xfId="183"/>
    <cellStyle name="Calculation 2 102 23" xfId="184"/>
    <cellStyle name="Calculation 2 102 24" xfId="185"/>
    <cellStyle name="Calculation 2 102 25" xfId="186"/>
    <cellStyle name="Calculation 2 102 26" xfId="187"/>
    <cellStyle name="Calculation 2 102 3" xfId="188"/>
    <cellStyle name="Calculation 2 102 4" xfId="189"/>
    <cellStyle name="Calculation 2 102 5" xfId="190"/>
    <cellStyle name="Calculation 2 102 6" xfId="191"/>
    <cellStyle name="Calculation 2 102 7" xfId="192"/>
    <cellStyle name="Calculation 2 102 8" xfId="193"/>
    <cellStyle name="Calculation 2 102 9" xfId="194"/>
    <cellStyle name="Calculation 2 103" xfId="195"/>
    <cellStyle name="Calculation 2 103 10" xfId="196"/>
    <cellStyle name="Calculation 2 103 11" xfId="197"/>
    <cellStyle name="Calculation 2 103 12" xfId="198"/>
    <cellStyle name="Calculation 2 103 13" xfId="199"/>
    <cellStyle name="Calculation 2 103 14" xfId="200"/>
    <cellStyle name="Calculation 2 103 15" xfId="201"/>
    <cellStyle name="Calculation 2 103 16" xfId="202"/>
    <cellStyle name="Calculation 2 103 17" xfId="203"/>
    <cellStyle name="Calculation 2 103 18" xfId="204"/>
    <cellStyle name="Calculation 2 103 19" xfId="205"/>
    <cellStyle name="Calculation 2 103 2" xfId="206"/>
    <cellStyle name="Calculation 2 103 20" xfId="207"/>
    <cellStyle name="Calculation 2 103 21" xfId="208"/>
    <cellStyle name="Calculation 2 103 22" xfId="209"/>
    <cellStyle name="Calculation 2 103 23" xfId="210"/>
    <cellStyle name="Calculation 2 103 24" xfId="211"/>
    <cellStyle name="Calculation 2 103 25" xfId="212"/>
    <cellStyle name="Calculation 2 103 26" xfId="213"/>
    <cellStyle name="Calculation 2 103 3" xfId="214"/>
    <cellStyle name="Calculation 2 103 4" xfId="215"/>
    <cellStyle name="Calculation 2 103 5" xfId="216"/>
    <cellStyle name="Calculation 2 103 6" xfId="217"/>
    <cellStyle name="Calculation 2 103 7" xfId="218"/>
    <cellStyle name="Calculation 2 103 8" xfId="219"/>
    <cellStyle name="Calculation 2 103 9" xfId="220"/>
    <cellStyle name="Calculation 2 104" xfId="221"/>
    <cellStyle name="Calculation 2 104 10" xfId="222"/>
    <cellStyle name="Calculation 2 104 11" xfId="223"/>
    <cellStyle name="Calculation 2 104 12" xfId="224"/>
    <cellStyle name="Calculation 2 104 13" xfId="225"/>
    <cellStyle name="Calculation 2 104 14" xfId="226"/>
    <cellStyle name="Calculation 2 104 15" xfId="227"/>
    <cellStyle name="Calculation 2 104 16" xfId="228"/>
    <cellStyle name="Calculation 2 104 17" xfId="229"/>
    <cellStyle name="Calculation 2 104 18" xfId="230"/>
    <cellStyle name="Calculation 2 104 19" xfId="231"/>
    <cellStyle name="Calculation 2 104 2" xfId="232"/>
    <cellStyle name="Calculation 2 104 20" xfId="233"/>
    <cellStyle name="Calculation 2 104 21" xfId="234"/>
    <cellStyle name="Calculation 2 104 22" xfId="235"/>
    <cellStyle name="Calculation 2 104 23" xfId="236"/>
    <cellStyle name="Calculation 2 104 24" xfId="237"/>
    <cellStyle name="Calculation 2 104 25" xfId="238"/>
    <cellStyle name="Calculation 2 104 26" xfId="239"/>
    <cellStyle name="Calculation 2 104 3" xfId="240"/>
    <cellStyle name="Calculation 2 104 4" xfId="241"/>
    <cellStyle name="Calculation 2 104 5" xfId="242"/>
    <cellStyle name="Calculation 2 104 6" xfId="243"/>
    <cellStyle name="Calculation 2 104 7" xfId="244"/>
    <cellStyle name="Calculation 2 104 8" xfId="245"/>
    <cellStyle name="Calculation 2 104 9" xfId="246"/>
    <cellStyle name="Calculation 2 105" xfId="247"/>
    <cellStyle name="Calculation 2 105 10" xfId="248"/>
    <cellStyle name="Calculation 2 105 11" xfId="249"/>
    <cellStyle name="Calculation 2 105 12" xfId="250"/>
    <cellStyle name="Calculation 2 105 13" xfId="251"/>
    <cellStyle name="Calculation 2 105 14" xfId="252"/>
    <cellStyle name="Calculation 2 105 15" xfId="253"/>
    <cellStyle name="Calculation 2 105 16" xfId="254"/>
    <cellStyle name="Calculation 2 105 17" xfId="255"/>
    <cellStyle name="Calculation 2 105 18" xfId="256"/>
    <cellStyle name="Calculation 2 105 19" xfId="257"/>
    <cellStyle name="Calculation 2 105 2" xfId="258"/>
    <cellStyle name="Calculation 2 105 20" xfId="259"/>
    <cellStyle name="Calculation 2 105 21" xfId="260"/>
    <cellStyle name="Calculation 2 105 22" xfId="261"/>
    <cellStyle name="Calculation 2 105 23" xfId="262"/>
    <cellStyle name="Calculation 2 105 24" xfId="263"/>
    <cellStyle name="Calculation 2 105 25" xfId="264"/>
    <cellStyle name="Calculation 2 105 26" xfId="265"/>
    <cellStyle name="Calculation 2 105 3" xfId="266"/>
    <cellStyle name="Calculation 2 105 4" xfId="267"/>
    <cellStyle name="Calculation 2 105 5" xfId="268"/>
    <cellStyle name="Calculation 2 105 6" xfId="269"/>
    <cellStyle name="Calculation 2 105 7" xfId="270"/>
    <cellStyle name="Calculation 2 105 8" xfId="271"/>
    <cellStyle name="Calculation 2 105 9" xfId="272"/>
    <cellStyle name="Calculation 2 106" xfId="273"/>
    <cellStyle name="Calculation 2 106 10" xfId="274"/>
    <cellStyle name="Calculation 2 106 11" xfId="275"/>
    <cellStyle name="Calculation 2 106 12" xfId="276"/>
    <cellStyle name="Calculation 2 106 13" xfId="277"/>
    <cellStyle name="Calculation 2 106 14" xfId="278"/>
    <cellStyle name="Calculation 2 106 15" xfId="279"/>
    <cellStyle name="Calculation 2 106 16" xfId="280"/>
    <cellStyle name="Calculation 2 106 17" xfId="281"/>
    <cellStyle name="Calculation 2 106 18" xfId="282"/>
    <cellStyle name="Calculation 2 106 19" xfId="283"/>
    <cellStyle name="Calculation 2 106 2" xfId="284"/>
    <cellStyle name="Calculation 2 106 20" xfId="285"/>
    <cellStyle name="Calculation 2 106 21" xfId="286"/>
    <cellStyle name="Calculation 2 106 22" xfId="287"/>
    <cellStyle name="Calculation 2 106 23" xfId="288"/>
    <cellStyle name="Calculation 2 106 24" xfId="289"/>
    <cellStyle name="Calculation 2 106 25" xfId="290"/>
    <cellStyle name="Calculation 2 106 26" xfId="291"/>
    <cellStyle name="Calculation 2 106 3" xfId="292"/>
    <cellStyle name="Calculation 2 106 4" xfId="293"/>
    <cellStyle name="Calculation 2 106 5" xfId="294"/>
    <cellStyle name="Calculation 2 106 6" xfId="295"/>
    <cellStyle name="Calculation 2 106 7" xfId="296"/>
    <cellStyle name="Calculation 2 106 8" xfId="297"/>
    <cellStyle name="Calculation 2 106 9" xfId="298"/>
    <cellStyle name="Calculation 2 107" xfId="299"/>
    <cellStyle name="Calculation 2 107 10" xfId="300"/>
    <cellStyle name="Calculation 2 107 11" xfId="301"/>
    <cellStyle name="Calculation 2 107 12" xfId="302"/>
    <cellStyle name="Calculation 2 107 13" xfId="303"/>
    <cellStyle name="Calculation 2 107 14" xfId="304"/>
    <cellStyle name="Calculation 2 107 15" xfId="305"/>
    <cellStyle name="Calculation 2 107 16" xfId="306"/>
    <cellStyle name="Calculation 2 107 17" xfId="307"/>
    <cellStyle name="Calculation 2 107 18" xfId="308"/>
    <cellStyle name="Calculation 2 107 19" xfId="309"/>
    <cellStyle name="Calculation 2 107 2" xfId="310"/>
    <cellStyle name="Calculation 2 107 20" xfId="311"/>
    <cellStyle name="Calculation 2 107 21" xfId="312"/>
    <cellStyle name="Calculation 2 107 22" xfId="313"/>
    <cellStyle name="Calculation 2 107 23" xfId="314"/>
    <cellStyle name="Calculation 2 107 24" xfId="315"/>
    <cellStyle name="Calculation 2 107 25" xfId="316"/>
    <cellStyle name="Calculation 2 107 26" xfId="317"/>
    <cellStyle name="Calculation 2 107 3" xfId="318"/>
    <cellStyle name="Calculation 2 107 4" xfId="319"/>
    <cellStyle name="Calculation 2 107 5" xfId="320"/>
    <cellStyle name="Calculation 2 107 6" xfId="321"/>
    <cellStyle name="Calculation 2 107 7" xfId="322"/>
    <cellStyle name="Calculation 2 107 8" xfId="323"/>
    <cellStyle name="Calculation 2 107 9" xfId="324"/>
    <cellStyle name="Calculation 2 108" xfId="325"/>
    <cellStyle name="Calculation 2 109" xfId="326"/>
    <cellStyle name="Calculation 2 11" xfId="327"/>
    <cellStyle name="Calculation 2 11 10" xfId="328"/>
    <cellStyle name="Calculation 2 11 11" xfId="329"/>
    <cellStyle name="Calculation 2 11 12" xfId="330"/>
    <cellStyle name="Calculation 2 11 13" xfId="331"/>
    <cellStyle name="Calculation 2 11 14" xfId="332"/>
    <cellStyle name="Calculation 2 11 15" xfId="333"/>
    <cellStyle name="Calculation 2 11 16" xfId="334"/>
    <cellStyle name="Calculation 2 11 17" xfId="335"/>
    <cellStyle name="Calculation 2 11 18" xfId="336"/>
    <cellStyle name="Calculation 2 11 19" xfId="337"/>
    <cellStyle name="Calculation 2 11 2" xfId="338"/>
    <cellStyle name="Calculation 2 11 20" xfId="339"/>
    <cellStyle name="Calculation 2 11 21" xfId="340"/>
    <cellStyle name="Calculation 2 11 22" xfId="341"/>
    <cellStyle name="Calculation 2 11 23" xfId="342"/>
    <cellStyle name="Calculation 2 11 24" xfId="343"/>
    <cellStyle name="Calculation 2 11 25" xfId="344"/>
    <cellStyle name="Calculation 2 11 26" xfId="345"/>
    <cellStyle name="Calculation 2 11 27" xfId="346"/>
    <cellStyle name="Calculation 2 11 3" xfId="347"/>
    <cellStyle name="Calculation 2 11 4" xfId="348"/>
    <cellStyle name="Calculation 2 11 5" xfId="349"/>
    <cellStyle name="Calculation 2 11 6" xfId="350"/>
    <cellStyle name="Calculation 2 11 7" xfId="351"/>
    <cellStyle name="Calculation 2 11 8" xfId="352"/>
    <cellStyle name="Calculation 2 11 9" xfId="353"/>
    <cellStyle name="Calculation 2 110" xfId="354"/>
    <cellStyle name="Calculation 2 111" xfId="355"/>
    <cellStyle name="Calculation 2 112" xfId="356"/>
    <cellStyle name="Calculation 2 113" xfId="357"/>
    <cellStyle name="Calculation 2 114" xfId="358"/>
    <cellStyle name="Calculation 2 115" xfId="359"/>
    <cellStyle name="Calculation 2 116" xfId="360"/>
    <cellStyle name="Calculation 2 117" xfId="361"/>
    <cellStyle name="Calculation 2 118" xfId="362"/>
    <cellStyle name="Calculation 2 119" xfId="363"/>
    <cellStyle name="Calculation 2 12" xfId="364"/>
    <cellStyle name="Calculation 2 12 10" xfId="365"/>
    <cellStyle name="Calculation 2 12 11" xfId="366"/>
    <cellStyle name="Calculation 2 12 12" xfId="367"/>
    <cellStyle name="Calculation 2 12 13" xfId="368"/>
    <cellStyle name="Calculation 2 12 14" xfId="369"/>
    <cellStyle name="Calculation 2 12 15" xfId="370"/>
    <cellStyle name="Calculation 2 12 16" xfId="371"/>
    <cellStyle name="Calculation 2 12 17" xfId="372"/>
    <cellStyle name="Calculation 2 12 18" xfId="373"/>
    <cellStyle name="Calculation 2 12 19" xfId="374"/>
    <cellStyle name="Calculation 2 12 2" xfId="375"/>
    <cellStyle name="Calculation 2 12 20" xfId="376"/>
    <cellStyle name="Calculation 2 12 21" xfId="377"/>
    <cellStyle name="Calculation 2 12 22" xfId="378"/>
    <cellStyle name="Calculation 2 12 23" xfId="379"/>
    <cellStyle name="Calculation 2 12 24" xfId="380"/>
    <cellStyle name="Calculation 2 12 25" xfId="381"/>
    <cellStyle name="Calculation 2 12 26" xfId="382"/>
    <cellStyle name="Calculation 2 12 3" xfId="383"/>
    <cellStyle name="Calculation 2 12 4" xfId="384"/>
    <cellStyle name="Calculation 2 12 5" xfId="385"/>
    <cellStyle name="Calculation 2 12 6" xfId="386"/>
    <cellStyle name="Calculation 2 12 7" xfId="387"/>
    <cellStyle name="Calculation 2 12 8" xfId="388"/>
    <cellStyle name="Calculation 2 12 9" xfId="389"/>
    <cellStyle name="Calculation 2 120" xfId="390"/>
    <cellStyle name="Calculation 2 121" xfId="391"/>
    <cellStyle name="Calculation 2 122" xfId="392"/>
    <cellStyle name="Calculation 2 123" xfId="393"/>
    <cellStyle name="Calculation 2 124" xfId="394"/>
    <cellStyle name="Calculation 2 125" xfId="395"/>
    <cellStyle name="Calculation 2 126" xfId="396"/>
    <cellStyle name="Calculation 2 127" xfId="397"/>
    <cellStyle name="Calculation 2 128" xfId="398"/>
    <cellStyle name="Calculation 2 129" xfId="399"/>
    <cellStyle name="Calculation 2 13" xfId="400"/>
    <cellStyle name="Calculation 2 13 10" xfId="401"/>
    <cellStyle name="Calculation 2 13 11" xfId="402"/>
    <cellStyle name="Calculation 2 13 12" xfId="403"/>
    <cellStyle name="Calculation 2 13 13" xfId="404"/>
    <cellStyle name="Calculation 2 13 14" xfId="405"/>
    <cellStyle name="Calculation 2 13 15" xfId="406"/>
    <cellStyle name="Calculation 2 13 16" xfId="407"/>
    <cellStyle name="Calculation 2 13 17" xfId="408"/>
    <cellStyle name="Calculation 2 13 18" xfId="409"/>
    <cellStyle name="Calculation 2 13 19" xfId="410"/>
    <cellStyle name="Calculation 2 13 2" xfId="411"/>
    <cellStyle name="Calculation 2 13 20" xfId="412"/>
    <cellStyle name="Calculation 2 13 21" xfId="413"/>
    <cellStyle name="Calculation 2 13 22" xfId="414"/>
    <cellStyle name="Calculation 2 13 23" xfId="415"/>
    <cellStyle name="Calculation 2 13 24" xfId="416"/>
    <cellStyle name="Calculation 2 13 25" xfId="417"/>
    <cellStyle name="Calculation 2 13 26" xfId="418"/>
    <cellStyle name="Calculation 2 13 3" xfId="419"/>
    <cellStyle name="Calculation 2 13 4" xfId="420"/>
    <cellStyle name="Calculation 2 13 5" xfId="421"/>
    <cellStyle name="Calculation 2 13 6" xfId="422"/>
    <cellStyle name="Calculation 2 13 7" xfId="423"/>
    <cellStyle name="Calculation 2 13 8" xfId="424"/>
    <cellStyle name="Calculation 2 13 9" xfId="425"/>
    <cellStyle name="Calculation 2 130" xfId="426"/>
    <cellStyle name="Calculation 2 131" xfId="427"/>
    <cellStyle name="Calculation 2 132" xfId="428"/>
    <cellStyle name="Calculation 2 133" xfId="429"/>
    <cellStyle name="Calculation 2 134" xfId="430"/>
    <cellStyle name="Calculation 2 135" xfId="431"/>
    <cellStyle name="Calculation 2 136" xfId="432"/>
    <cellStyle name="Calculation 2 137" xfId="433"/>
    <cellStyle name="Calculation 2 14" xfId="434"/>
    <cellStyle name="Calculation 2 14 10" xfId="435"/>
    <cellStyle name="Calculation 2 14 11" xfId="436"/>
    <cellStyle name="Calculation 2 14 12" xfId="437"/>
    <cellStyle name="Calculation 2 14 13" xfId="438"/>
    <cellStyle name="Calculation 2 14 14" xfId="439"/>
    <cellStyle name="Calculation 2 14 15" xfId="440"/>
    <cellStyle name="Calculation 2 14 16" xfId="441"/>
    <cellStyle name="Calculation 2 14 17" xfId="442"/>
    <cellStyle name="Calculation 2 14 18" xfId="443"/>
    <cellStyle name="Calculation 2 14 19" xfId="444"/>
    <cellStyle name="Calculation 2 14 2" xfId="445"/>
    <cellStyle name="Calculation 2 14 20" xfId="446"/>
    <cellStyle name="Calculation 2 14 21" xfId="447"/>
    <cellStyle name="Calculation 2 14 22" xfId="448"/>
    <cellStyle name="Calculation 2 14 23" xfId="449"/>
    <cellStyle name="Calculation 2 14 24" xfId="450"/>
    <cellStyle name="Calculation 2 14 25" xfId="451"/>
    <cellStyle name="Calculation 2 14 26" xfId="452"/>
    <cellStyle name="Calculation 2 14 3" xfId="453"/>
    <cellStyle name="Calculation 2 14 4" xfId="454"/>
    <cellStyle name="Calculation 2 14 5" xfId="455"/>
    <cellStyle name="Calculation 2 14 6" xfId="456"/>
    <cellStyle name="Calculation 2 14 7" xfId="457"/>
    <cellStyle name="Calculation 2 14 8" xfId="458"/>
    <cellStyle name="Calculation 2 14 9" xfId="459"/>
    <cellStyle name="Calculation 2 15" xfId="460"/>
    <cellStyle name="Calculation 2 15 10" xfId="461"/>
    <cellStyle name="Calculation 2 15 11" xfId="462"/>
    <cellStyle name="Calculation 2 15 12" xfId="463"/>
    <cellStyle name="Calculation 2 15 13" xfId="464"/>
    <cellStyle name="Calculation 2 15 14" xfId="465"/>
    <cellStyle name="Calculation 2 15 15" xfId="466"/>
    <cellStyle name="Calculation 2 15 16" xfId="467"/>
    <cellStyle name="Calculation 2 15 17" xfId="468"/>
    <cellStyle name="Calculation 2 15 18" xfId="469"/>
    <cellStyle name="Calculation 2 15 19" xfId="470"/>
    <cellStyle name="Calculation 2 15 2" xfId="471"/>
    <cellStyle name="Calculation 2 15 20" xfId="472"/>
    <cellStyle name="Calculation 2 15 21" xfId="473"/>
    <cellStyle name="Calculation 2 15 22" xfId="474"/>
    <cellStyle name="Calculation 2 15 23" xfId="475"/>
    <cellStyle name="Calculation 2 15 24" xfId="476"/>
    <cellStyle name="Calculation 2 15 25" xfId="477"/>
    <cellStyle name="Calculation 2 15 26" xfId="478"/>
    <cellStyle name="Calculation 2 15 3" xfId="479"/>
    <cellStyle name="Calculation 2 15 4" xfId="480"/>
    <cellStyle name="Calculation 2 15 5" xfId="481"/>
    <cellStyle name="Calculation 2 15 6" xfId="482"/>
    <cellStyle name="Calculation 2 15 7" xfId="483"/>
    <cellStyle name="Calculation 2 15 8" xfId="484"/>
    <cellStyle name="Calculation 2 15 9" xfId="485"/>
    <cellStyle name="Calculation 2 16" xfId="486"/>
    <cellStyle name="Calculation 2 16 10" xfId="487"/>
    <cellStyle name="Calculation 2 16 11" xfId="488"/>
    <cellStyle name="Calculation 2 16 12" xfId="489"/>
    <cellStyle name="Calculation 2 16 13" xfId="490"/>
    <cellStyle name="Calculation 2 16 14" xfId="491"/>
    <cellStyle name="Calculation 2 16 15" xfId="492"/>
    <cellStyle name="Calculation 2 16 16" xfId="493"/>
    <cellStyle name="Calculation 2 16 17" xfId="494"/>
    <cellStyle name="Calculation 2 16 18" xfId="495"/>
    <cellStyle name="Calculation 2 16 19" xfId="496"/>
    <cellStyle name="Calculation 2 16 2" xfId="497"/>
    <cellStyle name="Calculation 2 16 20" xfId="498"/>
    <cellStyle name="Calculation 2 16 21" xfId="499"/>
    <cellStyle name="Calculation 2 16 22" xfId="500"/>
    <cellStyle name="Calculation 2 16 23" xfId="501"/>
    <cellStyle name="Calculation 2 16 24" xfId="502"/>
    <cellStyle name="Calculation 2 16 25" xfId="503"/>
    <cellStyle name="Calculation 2 16 26" xfId="504"/>
    <cellStyle name="Calculation 2 16 3" xfId="505"/>
    <cellStyle name="Calculation 2 16 4" xfId="506"/>
    <cellStyle name="Calculation 2 16 5" xfId="507"/>
    <cellStyle name="Calculation 2 16 6" xfId="508"/>
    <cellStyle name="Calculation 2 16 7" xfId="509"/>
    <cellStyle name="Calculation 2 16 8" xfId="510"/>
    <cellStyle name="Calculation 2 16 9" xfId="511"/>
    <cellStyle name="Calculation 2 17" xfId="512"/>
    <cellStyle name="Calculation 2 17 10" xfId="513"/>
    <cellStyle name="Calculation 2 17 11" xfId="514"/>
    <cellStyle name="Calculation 2 17 12" xfId="515"/>
    <cellStyle name="Calculation 2 17 13" xfId="516"/>
    <cellStyle name="Calculation 2 17 14" xfId="517"/>
    <cellStyle name="Calculation 2 17 15" xfId="518"/>
    <cellStyle name="Calculation 2 17 16" xfId="519"/>
    <cellStyle name="Calculation 2 17 17" xfId="520"/>
    <cellStyle name="Calculation 2 17 18" xfId="521"/>
    <cellStyle name="Calculation 2 17 19" xfId="522"/>
    <cellStyle name="Calculation 2 17 2" xfId="523"/>
    <cellStyle name="Calculation 2 17 20" xfId="524"/>
    <cellStyle name="Calculation 2 17 21" xfId="525"/>
    <cellStyle name="Calculation 2 17 22" xfId="526"/>
    <cellStyle name="Calculation 2 17 23" xfId="527"/>
    <cellStyle name="Calculation 2 17 24" xfId="528"/>
    <cellStyle name="Calculation 2 17 25" xfId="529"/>
    <cellStyle name="Calculation 2 17 26" xfId="530"/>
    <cellStyle name="Calculation 2 17 3" xfId="531"/>
    <cellStyle name="Calculation 2 17 4" xfId="532"/>
    <cellStyle name="Calculation 2 17 5" xfId="533"/>
    <cellStyle name="Calculation 2 17 6" xfId="534"/>
    <cellStyle name="Calculation 2 17 7" xfId="535"/>
    <cellStyle name="Calculation 2 17 8" xfId="536"/>
    <cellStyle name="Calculation 2 17 9" xfId="537"/>
    <cellStyle name="Calculation 2 18" xfId="538"/>
    <cellStyle name="Calculation 2 18 10" xfId="539"/>
    <cellStyle name="Calculation 2 18 11" xfId="540"/>
    <cellStyle name="Calculation 2 18 12" xfId="541"/>
    <cellStyle name="Calculation 2 18 13" xfId="542"/>
    <cellStyle name="Calculation 2 18 14" xfId="543"/>
    <cellStyle name="Calculation 2 18 15" xfId="544"/>
    <cellStyle name="Calculation 2 18 16" xfId="545"/>
    <cellStyle name="Calculation 2 18 17" xfId="546"/>
    <cellStyle name="Calculation 2 18 18" xfId="547"/>
    <cellStyle name="Calculation 2 18 19" xfId="548"/>
    <cellStyle name="Calculation 2 18 2" xfId="549"/>
    <cellStyle name="Calculation 2 18 20" xfId="550"/>
    <cellStyle name="Calculation 2 18 21" xfId="551"/>
    <cellStyle name="Calculation 2 18 22" xfId="552"/>
    <cellStyle name="Calculation 2 18 23" xfId="553"/>
    <cellStyle name="Calculation 2 18 24" xfId="554"/>
    <cellStyle name="Calculation 2 18 25" xfId="555"/>
    <cellStyle name="Calculation 2 18 26" xfId="556"/>
    <cellStyle name="Calculation 2 18 3" xfId="557"/>
    <cellStyle name="Calculation 2 18 4" xfId="558"/>
    <cellStyle name="Calculation 2 18 5" xfId="559"/>
    <cellStyle name="Calculation 2 18 6" xfId="560"/>
    <cellStyle name="Calculation 2 18 7" xfId="561"/>
    <cellStyle name="Calculation 2 18 8" xfId="562"/>
    <cellStyle name="Calculation 2 18 9" xfId="563"/>
    <cellStyle name="Calculation 2 19" xfId="564"/>
    <cellStyle name="Calculation 2 19 10" xfId="565"/>
    <cellStyle name="Calculation 2 19 11" xfId="566"/>
    <cellStyle name="Calculation 2 19 12" xfId="567"/>
    <cellStyle name="Calculation 2 19 13" xfId="568"/>
    <cellStyle name="Calculation 2 19 14" xfId="569"/>
    <cellStyle name="Calculation 2 19 15" xfId="570"/>
    <cellStyle name="Calculation 2 19 16" xfId="571"/>
    <cellStyle name="Calculation 2 19 17" xfId="572"/>
    <cellStyle name="Calculation 2 19 18" xfId="573"/>
    <cellStyle name="Calculation 2 19 19" xfId="574"/>
    <cellStyle name="Calculation 2 19 2" xfId="575"/>
    <cellStyle name="Calculation 2 19 20" xfId="576"/>
    <cellStyle name="Calculation 2 19 21" xfId="577"/>
    <cellStyle name="Calculation 2 19 22" xfId="578"/>
    <cellStyle name="Calculation 2 19 23" xfId="579"/>
    <cellStyle name="Calculation 2 19 24" xfId="580"/>
    <cellStyle name="Calculation 2 19 25" xfId="581"/>
    <cellStyle name="Calculation 2 19 26" xfId="582"/>
    <cellStyle name="Calculation 2 19 3" xfId="583"/>
    <cellStyle name="Calculation 2 19 4" xfId="584"/>
    <cellStyle name="Calculation 2 19 5" xfId="585"/>
    <cellStyle name="Calculation 2 19 6" xfId="586"/>
    <cellStyle name="Calculation 2 19 7" xfId="587"/>
    <cellStyle name="Calculation 2 19 8" xfId="588"/>
    <cellStyle name="Calculation 2 19 9" xfId="589"/>
    <cellStyle name="Calculation 2 2" xfId="590"/>
    <cellStyle name="Calculation 2 2 10" xfId="591"/>
    <cellStyle name="Calculation 2 2 11" xfId="592"/>
    <cellStyle name="Calculation 2 2 12" xfId="593"/>
    <cellStyle name="Calculation 2 2 13" xfId="594"/>
    <cellStyle name="Calculation 2 2 14" xfId="595"/>
    <cellStyle name="Calculation 2 2 15" xfId="596"/>
    <cellStyle name="Calculation 2 2 16" xfId="597"/>
    <cellStyle name="Calculation 2 2 17" xfId="598"/>
    <cellStyle name="Calculation 2 2 18" xfId="599"/>
    <cellStyle name="Calculation 2 2 19" xfId="600"/>
    <cellStyle name="Calculation 2 2 2" xfId="601"/>
    <cellStyle name="Calculation 2 2 20" xfId="602"/>
    <cellStyle name="Calculation 2 2 21" xfId="603"/>
    <cellStyle name="Calculation 2 2 22" xfId="604"/>
    <cellStyle name="Calculation 2 2 23" xfId="605"/>
    <cellStyle name="Calculation 2 2 24" xfId="606"/>
    <cellStyle name="Calculation 2 2 25" xfId="607"/>
    <cellStyle name="Calculation 2 2 26" xfId="608"/>
    <cellStyle name="Calculation 2 2 27" xfId="609"/>
    <cellStyle name="Calculation 2 2 28" xfId="610"/>
    <cellStyle name="Calculation 2 2 29" xfId="611"/>
    <cellStyle name="Calculation 2 2 3" xfId="612"/>
    <cellStyle name="Calculation 2 2 30" xfId="613"/>
    <cellStyle name="Calculation 2 2 31" xfId="614"/>
    <cellStyle name="Calculation 2 2 32" xfId="615"/>
    <cellStyle name="Calculation 2 2 33" xfId="616"/>
    <cellStyle name="Calculation 2 2 34" xfId="617"/>
    <cellStyle name="Calculation 2 2 35" xfId="618"/>
    <cellStyle name="Calculation 2 2 36" xfId="619"/>
    <cellStyle name="Calculation 2 2 37" xfId="620"/>
    <cellStyle name="Calculation 2 2 38" xfId="621"/>
    <cellStyle name="Calculation 2 2 39" xfId="622"/>
    <cellStyle name="Calculation 2 2 4" xfId="623"/>
    <cellStyle name="Calculation 2 2 40" xfId="624"/>
    <cellStyle name="Calculation 2 2 5" xfId="625"/>
    <cellStyle name="Calculation 2 2 6" xfId="626"/>
    <cellStyle name="Calculation 2 2 7" xfId="627"/>
    <cellStyle name="Calculation 2 2 8" xfId="628"/>
    <cellStyle name="Calculation 2 2 9" xfId="629"/>
    <cellStyle name="Calculation 2 20" xfId="630"/>
    <cellStyle name="Calculation 2 20 10" xfId="631"/>
    <cellStyle name="Calculation 2 20 11" xfId="632"/>
    <cellStyle name="Calculation 2 20 12" xfId="633"/>
    <cellStyle name="Calculation 2 20 13" xfId="634"/>
    <cellStyle name="Calculation 2 20 14" xfId="635"/>
    <cellStyle name="Calculation 2 20 15" xfId="636"/>
    <cellStyle name="Calculation 2 20 16" xfId="637"/>
    <cellStyle name="Calculation 2 20 17" xfId="638"/>
    <cellStyle name="Calculation 2 20 18" xfId="639"/>
    <cellStyle name="Calculation 2 20 19" xfId="640"/>
    <cellStyle name="Calculation 2 20 2" xfId="641"/>
    <cellStyle name="Calculation 2 20 20" xfId="642"/>
    <cellStyle name="Calculation 2 20 21" xfId="643"/>
    <cellStyle name="Calculation 2 20 22" xfId="644"/>
    <cellStyle name="Calculation 2 20 23" xfId="645"/>
    <cellStyle name="Calculation 2 20 24" xfId="646"/>
    <cellStyle name="Calculation 2 20 25" xfId="647"/>
    <cellStyle name="Calculation 2 20 26" xfId="648"/>
    <cellStyle name="Calculation 2 20 3" xfId="649"/>
    <cellStyle name="Calculation 2 20 4" xfId="650"/>
    <cellStyle name="Calculation 2 20 5" xfId="651"/>
    <cellStyle name="Calculation 2 20 6" xfId="652"/>
    <cellStyle name="Calculation 2 20 7" xfId="653"/>
    <cellStyle name="Calculation 2 20 8" xfId="654"/>
    <cellStyle name="Calculation 2 20 9" xfId="655"/>
    <cellStyle name="Calculation 2 21" xfId="656"/>
    <cellStyle name="Calculation 2 21 10" xfId="657"/>
    <cellStyle name="Calculation 2 21 11" xfId="658"/>
    <cellStyle name="Calculation 2 21 12" xfId="659"/>
    <cellStyle name="Calculation 2 21 13" xfId="660"/>
    <cellStyle name="Calculation 2 21 14" xfId="661"/>
    <cellStyle name="Calculation 2 21 15" xfId="662"/>
    <cellStyle name="Calculation 2 21 16" xfId="663"/>
    <cellStyle name="Calculation 2 21 17" xfId="664"/>
    <cellStyle name="Calculation 2 21 18" xfId="665"/>
    <cellStyle name="Calculation 2 21 19" xfId="666"/>
    <cellStyle name="Calculation 2 21 2" xfId="667"/>
    <cellStyle name="Calculation 2 21 20" xfId="668"/>
    <cellStyle name="Calculation 2 21 21" xfId="669"/>
    <cellStyle name="Calculation 2 21 22" xfId="670"/>
    <cellStyle name="Calculation 2 21 23" xfId="671"/>
    <cellStyle name="Calculation 2 21 24" xfId="672"/>
    <cellStyle name="Calculation 2 21 25" xfId="673"/>
    <cellStyle name="Calculation 2 21 26" xfId="674"/>
    <cellStyle name="Calculation 2 21 3" xfId="675"/>
    <cellStyle name="Calculation 2 21 4" xfId="676"/>
    <cellStyle name="Calculation 2 21 5" xfId="677"/>
    <cellStyle name="Calculation 2 21 6" xfId="678"/>
    <cellStyle name="Calculation 2 21 7" xfId="679"/>
    <cellStyle name="Calculation 2 21 8" xfId="680"/>
    <cellStyle name="Calculation 2 21 9" xfId="681"/>
    <cellStyle name="Calculation 2 22" xfId="682"/>
    <cellStyle name="Calculation 2 22 10" xfId="683"/>
    <cellStyle name="Calculation 2 22 11" xfId="684"/>
    <cellStyle name="Calculation 2 22 12" xfId="685"/>
    <cellStyle name="Calculation 2 22 13" xfId="686"/>
    <cellStyle name="Calculation 2 22 14" xfId="687"/>
    <cellStyle name="Calculation 2 22 15" xfId="688"/>
    <cellStyle name="Calculation 2 22 16" xfId="689"/>
    <cellStyle name="Calculation 2 22 17" xfId="690"/>
    <cellStyle name="Calculation 2 22 18" xfId="691"/>
    <cellStyle name="Calculation 2 22 19" xfId="692"/>
    <cellStyle name="Calculation 2 22 2" xfId="693"/>
    <cellStyle name="Calculation 2 22 20" xfId="694"/>
    <cellStyle name="Calculation 2 22 21" xfId="695"/>
    <cellStyle name="Calculation 2 22 22" xfId="696"/>
    <cellStyle name="Calculation 2 22 23" xfId="697"/>
    <cellStyle name="Calculation 2 22 24" xfId="698"/>
    <cellStyle name="Calculation 2 22 25" xfId="699"/>
    <cellStyle name="Calculation 2 22 26" xfId="700"/>
    <cellStyle name="Calculation 2 22 3" xfId="701"/>
    <cellStyle name="Calculation 2 22 4" xfId="702"/>
    <cellStyle name="Calculation 2 22 5" xfId="703"/>
    <cellStyle name="Calculation 2 22 6" xfId="704"/>
    <cellStyle name="Calculation 2 22 7" xfId="705"/>
    <cellStyle name="Calculation 2 22 8" xfId="706"/>
    <cellStyle name="Calculation 2 22 9" xfId="707"/>
    <cellStyle name="Calculation 2 23" xfId="708"/>
    <cellStyle name="Calculation 2 23 10" xfId="709"/>
    <cellStyle name="Calculation 2 23 11" xfId="710"/>
    <cellStyle name="Calculation 2 23 12" xfId="711"/>
    <cellStyle name="Calculation 2 23 13" xfId="712"/>
    <cellStyle name="Calculation 2 23 14" xfId="713"/>
    <cellStyle name="Calculation 2 23 15" xfId="714"/>
    <cellStyle name="Calculation 2 23 16" xfId="715"/>
    <cellStyle name="Calculation 2 23 17" xfId="716"/>
    <cellStyle name="Calculation 2 23 18" xfId="717"/>
    <cellStyle name="Calculation 2 23 19" xfId="718"/>
    <cellStyle name="Calculation 2 23 2" xfId="719"/>
    <cellStyle name="Calculation 2 23 20" xfId="720"/>
    <cellStyle name="Calculation 2 23 21" xfId="721"/>
    <cellStyle name="Calculation 2 23 22" xfId="722"/>
    <cellStyle name="Calculation 2 23 23" xfId="723"/>
    <cellStyle name="Calculation 2 23 24" xfId="724"/>
    <cellStyle name="Calculation 2 23 25" xfId="725"/>
    <cellStyle name="Calculation 2 23 26" xfId="726"/>
    <cellStyle name="Calculation 2 23 3" xfId="727"/>
    <cellStyle name="Calculation 2 23 4" xfId="728"/>
    <cellStyle name="Calculation 2 23 5" xfId="729"/>
    <cellStyle name="Calculation 2 23 6" xfId="730"/>
    <cellStyle name="Calculation 2 23 7" xfId="731"/>
    <cellStyle name="Calculation 2 23 8" xfId="732"/>
    <cellStyle name="Calculation 2 23 9" xfId="733"/>
    <cellStyle name="Calculation 2 24" xfId="734"/>
    <cellStyle name="Calculation 2 24 10" xfId="735"/>
    <cellStyle name="Calculation 2 24 11" xfId="736"/>
    <cellStyle name="Calculation 2 24 12" xfId="737"/>
    <cellStyle name="Calculation 2 24 13" xfId="738"/>
    <cellStyle name="Calculation 2 24 14" xfId="739"/>
    <cellStyle name="Calculation 2 24 15" xfId="740"/>
    <cellStyle name="Calculation 2 24 16" xfId="741"/>
    <cellStyle name="Calculation 2 24 17" xfId="742"/>
    <cellStyle name="Calculation 2 24 18" xfId="743"/>
    <cellStyle name="Calculation 2 24 19" xfId="744"/>
    <cellStyle name="Calculation 2 24 2" xfId="745"/>
    <cellStyle name="Calculation 2 24 20" xfId="746"/>
    <cellStyle name="Calculation 2 24 21" xfId="747"/>
    <cellStyle name="Calculation 2 24 22" xfId="748"/>
    <cellStyle name="Calculation 2 24 23" xfId="749"/>
    <cellStyle name="Calculation 2 24 24" xfId="750"/>
    <cellStyle name="Calculation 2 24 25" xfId="751"/>
    <cellStyle name="Calculation 2 24 26" xfId="752"/>
    <cellStyle name="Calculation 2 24 3" xfId="753"/>
    <cellStyle name="Calculation 2 24 4" xfId="754"/>
    <cellStyle name="Calculation 2 24 5" xfId="755"/>
    <cellStyle name="Calculation 2 24 6" xfId="756"/>
    <cellStyle name="Calculation 2 24 7" xfId="757"/>
    <cellStyle name="Calculation 2 24 8" xfId="758"/>
    <cellStyle name="Calculation 2 24 9" xfId="759"/>
    <cellStyle name="Calculation 2 25" xfId="760"/>
    <cellStyle name="Calculation 2 25 10" xfId="761"/>
    <cellStyle name="Calculation 2 25 11" xfId="762"/>
    <cellStyle name="Calculation 2 25 12" xfId="763"/>
    <cellStyle name="Calculation 2 25 13" xfId="764"/>
    <cellStyle name="Calculation 2 25 14" xfId="765"/>
    <cellStyle name="Calculation 2 25 15" xfId="766"/>
    <cellStyle name="Calculation 2 25 16" xfId="767"/>
    <cellStyle name="Calculation 2 25 17" xfId="768"/>
    <cellStyle name="Calculation 2 25 18" xfId="769"/>
    <cellStyle name="Calculation 2 25 19" xfId="770"/>
    <cellStyle name="Calculation 2 25 2" xfId="771"/>
    <cellStyle name="Calculation 2 25 20" xfId="772"/>
    <cellStyle name="Calculation 2 25 21" xfId="773"/>
    <cellStyle name="Calculation 2 25 22" xfId="774"/>
    <cellStyle name="Calculation 2 25 23" xfId="775"/>
    <cellStyle name="Calculation 2 25 24" xfId="776"/>
    <cellStyle name="Calculation 2 25 25" xfId="777"/>
    <cellStyle name="Calculation 2 25 26" xfId="778"/>
    <cellStyle name="Calculation 2 25 3" xfId="779"/>
    <cellStyle name="Calculation 2 25 4" xfId="780"/>
    <cellStyle name="Calculation 2 25 5" xfId="781"/>
    <cellStyle name="Calculation 2 25 6" xfId="782"/>
    <cellStyle name="Calculation 2 25 7" xfId="783"/>
    <cellStyle name="Calculation 2 25 8" xfId="784"/>
    <cellStyle name="Calculation 2 25 9" xfId="785"/>
    <cellStyle name="Calculation 2 26" xfId="786"/>
    <cellStyle name="Calculation 2 26 10" xfId="787"/>
    <cellStyle name="Calculation 2 26 11" xfId="788"/>
    <cellStyle name="Calculation 2 26 12" xfId="789"/>
    <cellStyle name="Calculation 2 26 13" xfId="790"/>
    <cellStyle name="Calculation 2 26 14" xfId="791"/>
    <cellStyle name="Calculation 2 26 15" xfId="792"/>
    <cellStyle name="Calculation 2 26 16" xfId="793"/>
    <cellStyle name="Calculation 2 26 17" xfId="794"/>
    <cellStyle name="Calculation 2 26 18" xfId="795"/>
    <cellStyle name="Calculation 2 26 19" xfId="796"/>
    <cellStyle name="Calculation 2 26 2" xfId="797"/>
    <cellStyle name="Calculation 2 26 20" xfId="798"/>
    <cellStyle name="Calculation 2 26 21" xfId="799"/>
    <cellStyle name="Calculation 2 26 22" xfId="800"/>
    <cellStyle name="Calculation 2 26 23" xfId="801"/>
    <cellStyle name="Calculation 2 26 24" xfId="802"/>
    <cellStyle name="Calculation 2 26 25" xfId="803"/>
    <cellStyle name="Calculation 2 26 26" xfId="804"/>
    <cellStyle name="Calculation 2 26 3" xfId="805"/>
    <cellStyle name="Calculation 2 26 4" xfId="806"/>
    <cellStyle name="Calculation 2 26 5" xfId="807"/>
    <cellStyle name="Calculation 2 26 6" xfId="808"/>
    <cellStyle name="Calculation 2 26 7" xfId="809"/>
    <cellStyle name="Calculation 2 26 8" xfId="810"/>
    <cellStyle name="Calculation 2 26 9" xfId="811"/>
    <cellStyle name="Calculation 2 27" xfId="812"/>
    <cellStyle name="Calculation 2 27 10" xfId="813"/>
    <cellStyle name="Calculation 2 27 11" xfId="814"/>
    <cellStyle name="Calculation 2 27 12" xfId="815"/>
    <cellStyle name="Calculation 2 27 13" xfId="816"/>
    <cellStyle name="Calculation 2 27 14" xfId="817"/>
    <cellStyle name="Calculation 2 27 15" xfId="818"/>
    <cellStyle name="Calculation 2 27 16" xfId="819"/>
    <cellStyle name="Calculation 2 27 17" xfId="820"/>
    <cellStyle name="Calculation 2 27 18" xfId="821"/>
    <cellStyle name="Calculation 2 27 19" xfId="822"/>
    <cellStyle name="Calculation 2 27 2" xfId="823"/>
    <cellStyle name="Calculation 2 27 20" xfId="824"/>
    <cellStyle name="Calculation 2 27 21" xfId="825"/>
    <cellStyle name="Calculation 2 27 22" xfId="826"/>
    <cellStyle name="Calculation 2 27 23" xfId="827"/>
    <cellStyle name="Calculation 2 27 24" xfId="828"/>
    <cellStyle name="Calculation 2 27 25" xfId="829"/>
    <cellStyle name="Calculation 2 27 26" xfId="830"/>
    <cellStyle name="Calculation 2 27 3" xfId="831"/>
    <cellStyle name="Calculation 2 27 4" xfId="832"/>
    <cellStyle name="Calculation 2 27 5" xfId="833"/>
    <cellStyle name="Calculation 2 27 6" xfId="834"/>
    <cellStyle name="Calculation 2 27 7" xfId="835"/>
    <cellStyle name="Calculation 2 27 8" xfId="836"/>
    <cellStyle name="Calculation 2 27 9" xfId="837"/>
    <cellStyle name="Calculation 2 28" xfId="838"/>
    <cellStyle name="Calculation 2 28 10" xfId="839"/>
    <cellStyle name="Calculation 2 28 11" xfId="840"/>
    <cellStyle name="Calculation 2 28 12" xfId="841"/>
    <cellStyle name="Calculation 2 28 13" xfId="842"/>
    <cellStyle name="Calculation 2 28 14" xfId="843"/>
    <cellStyle name="Calculation 2 28 15" xfId="844"/>
    <cellStyle name="Calculation 2 28 16" xfId="845"/>
    <cellStyle name="Calculation 2 28 17" xfId="846"/>
    <cellStyle name="Calculation 2 28 18" xfId="847"/>
    <cellStyle name="Calculation 2 28 19" xfId="848"/>
    <cellStyle name="Calculation 2 28 2" xfId="849"/>
    <cellStyle name="Calculation 2 28 20" xfId="850"/>
    <cellStyle name="Calculation 2 28 21" xfId="851"/>
    <cellStyle name="Calculation 2 28 22" xfId="852"/>
    <cellStyle name="Calculation 2 28 23" xfId="853"/>
    <cellStyle name="Calculation 2 28 24" xfId="854"/>
    <cellStyle name="Calculation 2 28 25" xfId="855"/>
    <cellStyle name="Calculation 2 28 26" xfId="856"/>
    <cellStyle name="Calculation 2 28 3" xfId="857"/>
    <cellStyle name="Calculation 2 28 4" xfId="858"/>
    <cellStyle name="Calculation 2 28 5" xfId="859"/>
    <cellStyle name="Calculation 2 28 6" xfId="860"/>
    <cellStyle name="Calculation 2 28 7" xfId="861"/>
    <cellStyle name="Calculation 2 28 8" xfId="862"/>
    <cellStyle name="Calculation 2 28 9" xfId="863"/>
    <cellStyle name="Calculation 2 29" xfId="864"/>
    <cellStyle name="Calculation 2 29 10" xfId="865"/>
    <cellStyle name="Calculation 2 29 11" xfId="866"/>
    <cellStyle name="Calculation 2 29 12" xfId="867"/>
    <cellStyle name="Calculation 2 29 13" xfId="868"/>
    <cellStyle name="Calculation 2 29 14" xfId="869"/>
    <cellStyle name="Calculation 2 29 15" xfId="870"/>
    <cellStyle name="Calculation 2 29 16" xfId="871"/>
    <cellStyle name="Calculation 2 29 17" xfId="872"/>
    <cellStyle name="Calculation 2 29 18" xfId="873"/>
    <cellStyle name="Calculation 2 29 19" xfId="874"/>
    <cellStyle name="Calculation 2 29 2" xfId="875"/>
    <cellStyle name="Calculation 2 29 20" xfId="876"/>
    <cellStyle name="Calculation 2 29 21" xfId="877"/>
    <cellStyle name="Calculation 2 29 22" xfId="878"/>
    <cellStyle name="Calculation 2 29 23" xfId="879"/>
    <cellStyle name="Calculation 2 29 24" xfId="880"/>
    <cellStyle name="Calculation 2 29 25" xfId="881"/>
    <cellStyle name="Calculation 2 29 26" xfId="882"/>
    <cellStyle name="Calculation 2 29 3" xfId="883"/>
    <cellStyle name="Calculation 2 29 4" xfId="884"/>
    <cellStyle name="Calculation 2 29 5" xfId="885"/>
    <cellStyle name="Calculation 2 29 6" xfId="886"/>
    <cellStyle name="Calculation 2 29 7" xfId="887"/>
    <cellStyle name="Calculation 2 29 8" xfId="888"/>
    <cellStyle name="Calculation 2 29 9" xfId="889"/>
    <cellStyle name="Calculation 2 3" xfId="890"/>
    <cellStyle name="Calculation 2 3 10" xfId="891"/>
    <cellStyle name="Calculation 2 3 11" xfId="892"/>
    <cellStyle name="Calculation 2 3 12" xfId="893"/>
    <cellStyle name="Calculation 2 3 13" xfId="894"/>
    <cellStyle name="Calculation 2 3 14" xfId="895"/>
    <cellStyle name="Calculation 2 3 15" xfId="896"/>
    <cellStyle name="Calculation 2 3 16" xfId="897"/>
    <cellStyle name="Calculation 2 3 17" xfId="898"/>
    <cellStyle name="Calculation 2 3 18" xfId="899"/>
    <cellStyle name="Calculation 2 3 19" xfId="900"/>
    <cellStyle name="Calculation 2 3 2" xfId="901"/>
    <cellStyle name="Calculation 2 3 20" xfId="902"/>
    <cellStyle name="Calculation 2 3 21" xfId="903"/>
    <cellStyle name="Calculation 2 3 22" xfId="904"/>
    <cellStyle name="Calculation 2 3 23" xfId="905"/>
    <cellStyle name="Calculation 2 3 24" xfId="906"/>
    <cellStyle name="Calculation 2 3 25" xfId="907"/>
    <cellStyle name="Calculation 2 3 26" xfId="908"/>
    <cellStyle name="Calculation 2 3 27" xfId="909"/>
    <cellStyle name="Calculation 2 3 3" xfId="910"/>
    <cellStyle name="Calculation 2 3 4" xfId="911"/>
    <cellStyle name="Calculation 2 3 5" xfId="912"/>
    <cellStyle name="Calculation 2 3 6" xfId="913"/>
    <cellStyle name="Calculation 2 3 7" xfId="914"/>
    <cellStyle name="Calculation 2 3 8" xfId="915"/>
    <cellStyle name="Calculation 2 3 9" xfId="916"/>
    <cellStyle name="Calculation 2 30" xfId="917"/>
    <cellStyle name="Calculation 2 30 10" xfId="918"/>
    <cellStyle name="Calculation 2 30 11" xfId="919"/>
    <cellStyle name="Calculation 2 30 12" xfId="920"/>
    <cellStyle name="Calculation 2 30 13" xfId="921"/>
    <cellStyle name="Calculation 2 30 14" xfId="922"/>
    <cellStyle name="Calculation 2 30 15" xfId="923"/>
    <cellStyle name="Calculation 2 30 16" xfId="924"/>
    <cellStyle name="Calculation 2 30 17" xfId="925"/>
    <cellStyle name="Calculation 2 30 18" xfId="926"/>
    <cellStyle name="Calculation 2 30 19" xfId="927"/>
    <cellStyle name="Calculation 2 30 2" xfId="928"/>
    <cellStyle name="Calculation 2 30 20" xfId="929"/>
    <cellStyle name="Calculation 2 30 21" xfId="930"/>
    <cellStyle name="Calculation 2 30 22" xfId="931"/>
    <cellStyle name="Calculation 2 30 23" xfId="932"/>
    <cellStyle name="Calculation 2 30 24" xfId="933"/>
    <cellStyle name="Calculation 2 30 25" xfId="934"/>
    <cellStyle name="Calculation 2 30 26" xfId="935"/>
    <cellStyle name="Calculation 2 30 3" xfId="936"/>
    <cellStyle name="Calculation 2 30 4" xfId="937"/>
    <cellStyle name="Calculation 2 30 5" xfId="938"/>
    <cellStyle name="Calculation 2 30 6" xfId="939"/>
    <cellStyle name="Calculation 2 30 7" xfId="940"/>
    <cellStyle name="Calculation 2 30 8" xfId="941"/>
    <cellStyle name="Calculation 2 30 9" xfId="942"/>
    <cellStyle name="Calculation 2 31" xfId="943"/>
    <cellStyle name="Calculation 2 31 10" xfId="944"/>
    <cellStyle name="Calculation 2 31 11" xfId="945"/>
    <cellStyle name="Calculation 2 31 12" xfId="946"/>
    <cellStyle name="Calculation 2 31 13" xfId="947"/>
    <cellStyle name="Calculation 2 31 14" xfId="948"/>
    <cellStyle name="Calculation 2 31 15" xfId="949"/>
    <cellStyle name="Calculation 2 31 16" xfId="950"/>
    <cellStyle name="Calculation 2 31 17" xfId="951"/>
    <cellStyle name="Calculation 2 31 18" xfId="952"/>
    <cellStyle name="Calculation 2 31 19" xfId="953"/>
    <cellStyle name="Calculation 2 31 2" xfId="954"/>
    <cellStyle name="Calculation 2 31 20" xfId="955"/>
    <cellStyle name="Calculation 2 31 21" xfId="956"/>
    <cellStyle name="Calculation 2 31 22" xfId="957"/>
    <cellStyle name="Calculation 2 31 23" xfId="958"/>
    <cellStyle name="Calculation 2 31 24" xfId="959"/>
    <cellStyle name="Calculation 2 31 25" xfId="960"/>
    <cellStyle name="Calculation 2 31 26" xfId="961"/>
    <cellStyle name="Calculation 2 31 3" xfId="962"/>
    <cellStyle name="Calculation 2 31 4" xfId="963"/>
    <cellStyle name="Calculation 2 31 5" xfId="964"/>
    <cellStyle name="Calculation 2 31 6" xfId="965"/>
    <cellStyle name="Calculation 2 31 7" xfId="966"/>
    <cellStyle name="Calculation 2 31 8" xfId="967"/>
    <cellStyle name="Calculation 2 31 9" xfId="968"/>
    <cellStyle name="Calculation 2 32" xfId="969"/>
    <cellStyle name="Calculation 2 32 10" xfId="970"/>
    <cellStyle name="Calculation 2 32 11" xfId="971"/>
    <cellStyle name="Calculation 2 32 12" xfId="972"/>
    <cellStyle name="Calculation 2 32 13" xfId="973"/>
    <cellStyle name="Calculation 2 32 14" xfId="974"/>
    <cellStyle name="Calculation 2 32 15" xfId="975"/>
    <cellStyle name="Calculation 2 32 16" xfId="976"/>
    <cellStyle name="Calculation 2 32 17" xfId="977"/>
    <cellStyle name="Calculation 2 32 18" xfId="978"/>
    <cellStyle name="Calculation 2 32 19" xfId="979"/>
    <cellStyle name="Calculation 2 32 2" xfId="980"/>
    <cellStyle name="Calculation 2 32 20" xfId="981"/>
    <cellStyle name="Calculation 2 32 21" xfId="982"/>
    <cellStyle name="Calculation 2 32 22" xfId="983"/>
    <cellStyle name="Calculation 2 32 23" xfId="984"/>
    <cellStyle name="Calculation 2 32 24" xfId="985"/>
    <cellStyle name="Calculation 2 32 25" xfId="986"/>
    <cellStyle name="Calculation 2 32 26" xfId="987"/>
    <cellStyle name="Calculation 2 32 3" xfId="988"/>
    <cellStyle name="Calculation 2 32 4" xfId="989"/>
    <cellStyle name="Calculation 2 32 5" xfId="990"/>
    <cellStyle name="Calculation 2 32 6" xfId="991"/>
    <cellStyle name="Calculation 2 32 7" xfId="992"/>
    <cellStyle name="Calculation 2 32 8" xfId="993"/>
    <cellStyle name="Calculation 2 32 9" xfId="994"/>
    <cellStyle name="Calculation 2 33" xfId="995"/>
    <cellStyle name="Calculation 2 33 10" xfId="996"/>
    <cellStyle name="Calculation 2 33 11" xfId="997"/>
    <cellStyle name="Calculation 2 33 12" xfId="998"/>
    <cellStyle name="Calculation 2 33 13" xfId="999"/>
    <cellStyle name="Calculation 2 33 14" xfId="1000"/>
    <cellStyle name="Calculation 2 33 15" xfId="1001"/>
    <cellStyle name="Calculation 2 33 16" xfId="1002"/>
    <cellStyle name="Calculation 2 33 17" xfId="1003"/>
    <cellStyle name="Calculation 2 33 18" xfId="1004"/>
    <cellStyle name="Calculation 2 33 19" xfId="1005"/>
    <cellStyle name="Calculation 2 33 2" xfId="1006"/>
    <cellStyle name="Calculation 2 33 20" xfId="1007"/>
    <cellStyle name="Calculation 2 33 21" xfId="1008"/>
    <cellStyle name="Calculation 2 33 22" xfId="1009"/>
    <cellStyle name="Calculation 2 33 23" xfId="1010"/>
    <cellStyle name="Calculation 2 33 24" xfId="1011"/>
    <cellStyle name="Calculation 2 33 25" xfId="1012"/>
    <cellStyle name="Calculation 2 33 26" xfId="1013"/>
    <cellStyle name="Calculation 2 33 3" xfId="1014"/>
    <cellStyle name="Calculation 2 33 4" xfId="1015"/>
    <cellStyle name="Calculation 2 33 5" xfId="1016"/>
    <cellStyle name="Calculation 2 33 6" xfId="1017"/>
    <cellStyle name="Calculation 2 33 7" xfId="1018"/>
    <cellStyle name="Calculation 2 33 8" xfId="1019"/>
    <cellStyle name="Calculation 2 33 9" xfId="1020"/>
    <cellStyle name="Calculation 2 34" xfId="1021"/>
    <cellStyle name="Calculation 2 34 10" xfId="1022"/>
    <cellStyle name="Calculation 2 34 11" xfId="1023"/>
    <cellStyle name="Calculation 2 34 12" xfId="1024"/>
    <cellStyle name="Calculation 2 34 13" xfId="1025"/>
    <cellStyle name="Calculation 2 34 14" xfId="1026"/>
    <cellStyle name="Calculation 2 34 15" xfId="1027"/>
    <cellStyle name="Calculation 2 34 16" xfId="1028"/>
    <cellStyle name="Calculation 2 34 17" xfId="1029"/>
    <cellStyle name="Calculation 2 34 18" xfId="1030"/>
    <cellStyle name="Calculation 2 34 19" xfId="1031"/>
    <cellStyle name="Calculation 2 34 2" xfId="1032"/>
    <cellStyle name="Calculation 2 34 20" xfId="1033"/>
    <cellStyle name="Calculation 2 34 21" xfId="1034"/>
    <cellStyle name="Calculation 2 34 22" xfId="1035"/>
    <cellStyle name="Calculation 2 34 23" xfId="1036"/>
    <cellStyle name="Calculation 2 34 24" xfId="1037"/>
    <cellStyle name="Calculation 2 34 25" xfId="1038"/>
    <cellStyle name="Calculation 2 34 26" xfId="1039"/>
    <cellStyle name="Calculation 2 34 3" xfId="1040"/>
    <cellStyle name="Calculation 2 34 4" xfId="1041"/>
    <cellStyle name="Calculation 2 34 5" xfId="1042"/>
    <cellStyle name="Calculation 2 34 6" xfId="1043"/>
    <cellStyle name="Calculation 2 34 7" xfId="1044"/>
    <cellStyle name="Calculation 2 34 8" xfId="1045"/>
    <cellStyle name="Calculation 2 34 9" xfId="1046"/>
    <cellStyle name="Calculation 2 35" xfId="1047"/>
    <cellStyle name="Calculation 2 35 10" xfId="1048"/>
    <cellStyle name="Calculation 2 35 11" xfId="1049"/>
    <cellStyle name="Calculation 2 35 12" xfId="1050"/>
    <cellStyle name="Calculation 2 35 13" xfId="1051"/>
    <cellStyle name="Calculation 2 35 14" xfId="1052"/>
    <cellStyle name="Calculation 2 35 15" xfId="1053"/>
    <cellStyle name="Calculation 2 35 16" xfId="1054"/>
    <cellStyle name="Calculation 2 35 17" xfId="1055"/>
    <cellStyle name="Calculation 2 35 18" xfId="1056"/>
    <cellStyle name="Calculation 2 35 19" xfId="1057"/>
    <cellStyle name="Calculation 2 35 2" xfId="1058"/>
    <cellStyle name="Calculation 2 35 20" xfId="1059"/>
    <cellStyle name="Calculation 2 35 21" xfId="1060"/>
    <cellStyle name="Calculation 2 35 22" xfId="1061"/>
    <cellStyle name="Calculation 2 35 23" xfId="1062"/>
    <cellStyle name="Calculation 2 35 24" xfId="1063"/>
    <cellStyle name="Calculation 2 35 25" xfId="1064"/>
    <cellStyle name="Calculation 2 35 26" xfId="1065"/>
    <cellStyle name="Calculation 2 35 3" xfId="1066"/>
    <cellStyle name="Calculation 2 35 4" xfId="1067"/>
    <cellStyle name="Calculation 2 35 5" xfId="1068"/>
    <cellStyle name="Calculation 2 35 6" xfId="1069"/>
    <cellStyle name="Calculation 2 35 7" xfId="1070"/>
    <cellStyle name="Calculation 2 35 8" xfId="1071"/>
    <cellStyle name="Calculation 2 35 9" xfId="1072"/>
    <cellStyle name="Calculation 2 36" xfId="1073"/>
    <cellStyle name="Calculation 2 36 10" xfId="1074"/>
    <cellStyle name="Calculation 2 36 11" xfId="1075"/>
    <cellStyle name="Calculation 2 36 12" xfId="1076"/>
    <cellStyle name="Calculation 2 36 13" xfId="1077"/>
    <cellStyle name="Calculation 2 36 14" xfId="1078"/>
    <cellStyle name="Calculation 2 36 15" xfId="1079"/>
    <cellStyle name="Calculation 2 36 16" xfId="1080"/>
    <cellStyle name="Calculation 2 36 17" xfId="1081"/>
    <cellStyle name="Calculation 2 36 18" xfId="1082"/>
    <cellStyle name="Calculation 2 36 19" xfId="1083"/>
    <cellStyle name="Calculation 2 36 2" xfId="1084"/>
    <cellStyle name="Calculation 2 36 20" xfId="1085"/>
    <cellStyle name="Calculation 2 36 21" xfId="1086"/>
    <cellStyle name="Calculation 2 36 22" xfId="1087"/>
    <cellStyle name="Calculation 2 36 23" xfId="1088"/>
    <cellStyle name="Calculation 2 36 24" xfId="1089"/>
    <cellStyle name="Calculation 2 36 25" xfId="1090"/>
    <cellStyle name="Calculation 2 36 26" xfId="1091"/>
    <cellStyle name="Calculation 2 36 3" xfId="1092"/>
    <cellStyle name="Calculation 2 36 4" xfId="1093"/>
    <cellStyle name="Calculation 2 36 5" xfId="1094"/>
    <cellStyle name="Calculation 2 36 6" xfId="1095"/>
    <cellStyle name="Calculation 2 36 7" xfId="1096"/>
    <cellStyle name="Calculation 2 36 8" xfId="1097"/>
    <cellStyle name="Calculation 2 36 9" xfId="1098"/>
    <cellStyle name="Calculation 2 37" xfId="1099"/>
    <cellStyle name="Calculation 2 37 10" xfId="1100"/>
    <cellStyle name="Calculation 2 37 11" xfId="1101"/>
    <cellStyle name="Calculation 2 37 12" xfId="1102"/>
    <cellStyle name="Calculation 2 37 13" xfId="1103"/>
    <cellStyle name="Calculation 2 37 14" xfId="1104"/>
    <cellStyle name="Calculation 2 37 15" xfId="1105"/>
    <cellStyle name="Calculation 2 37 16" xfId="1106"/>
    <cellStyle name="Calculation 2 37 17" xfId="1107"/>
    <cellStyle name="Calculation 2 37 18" xfId="1108"/>
    <cellStyle name="Calculation 2 37 19" xfId="1109"/>
    <cellStyle name="Calculation 2 37 2" xfId="1110"/>
    <cellStyle name="Calculation 2 37 20" xfId="1111"/>
    <cellStyle name="Calculation 2 37 21" xfId="1112"/>
    <cellStyle name="Calculation 2 37 22" xfId="1113"/>
    <cellStyle name="Calculation 2 37 23" xfId="1114"/>
    <cellStyle name="Calculation 2 37 24" xfId="1115"/>
    <cellStyle name="Calculation 2 37 25" xfId="1116"/>
    <cellStyle name="Calculation 2 37 26" xfId="1117"/>
    <cellStyle name="Calculation 2 37 3" xfId="1118"/>
    <cellStyle name="Calculation 2 37 4" xfId="1119"/>
    <cellStyle name="Calculation 2 37 5" xfId="1120"/>
    <cellStyle name="Calculation 2 37 6" xfId="1121"/>
    <cellStyle name="Calculation 2 37 7" xfId="1122"/>
    <cellStyle name="Calculation 2 37 8" xfId="1123"/>
    <cellStyle name="Calculation 2 37 9" xfId="1124"/>
    <cellStyle name="Calculation 2 38" xfId="1125"/>
    <cellStyle name="Calculation 2 38 10" xfId="1126"/>
    <cellStyle name="Calculation 2 38 11" xfId="1127"/>
    <cellStyle name="Calculation 2 38 12" xfId="1128"/>
    <cellStyle name="Calculation 2 38 13" xfId="1129"/>
    <cellStyle name="Calculation 2 38 14" xfId="1130"/>
    <cellStyle name="Calculation 2 38 15" xfId="1131"/>
    <cellStyle name="Calculation 2 38 16" xfId="1132"/>
    <cellStyle name="Calculation 2 38 17" xfId="1133"/>
    <cellStyle name="Calculation 2 38 18" xfId="1134"/>
    <cellStyle name="Calculation 2 38 19" xfId="1135"/>
    <cellStyle name="Calculation 2 38 2" xfId="1136"/>
    <cellStyle name="Calculation 2 38 20" xfId="1137"/>
    <cellStyle name="Calculation 2 38 21" xfId="1138"/>
    <cellStyle name="Calculation 2 38 22" xfId="1139"/>
    <cellStyle name="Calculation 2 38 23" xfId="1140"/>
    <cellStyle name="Calculation 2 38 24" xfId="1141"/>
    <cellStyle name="Calculation 2 38 25" xfId="1142"/>
    <cellStyle name="Calculation 2 38 26" xfId="1143"/>
    <cellStyle name="Calculation 2 38 3" xfId="1144"/>
    <cellStyle name="Calculation 2 38 4" xfId="1145"/>
    <cellStyle name="Calculation 2 38 5" xfId="1146"/>
    <cellStyle name="Calculation 2 38 6" xfId="1147"/>
    <cellStyle name="Calculation 2 38 7" xfId="1148"/>
    <cellStyle name="Calculation 2 38 8" xfId="1149"/>
    <cellStyle name="Calculation 2 38 9" xfId="1150"/>
    <cellStyle name="Calculation 2 39" xfId="1151"/>
    <cellStyle name="Calculation 2 39 10" xfId="1152"/>
    <cellStyle name="Calculation 2 39 11" xfId="1153"/>
    <cellStyle name="Calculation 2 39 12" xfId="1154"/>
    <cellStyle name="Calculation 2 39 13" xfId="1155"/>
    <cellStyle name="Calculation 2 39 14" xfId="1156"/>
    <cellStyle name="Calculation 2 39 15" xfId="1157"/>
    <cellStyle name="Calculation 2 39 16" xfId="1158"/>
    <cellStyle name="Calculation 2 39 17" xfId="1159"/>
    <cellStyle name="Calculation 2 39 18" xfId="1160"/>
    <cellStyle name="Calculation 2 39 19" xfId="1161"/>
    <cellStyle name="Calculation 2 39 2" xfId="1162"/>
    <cellStyle name="Calculation 2 39 20" xfId="1163"/>
    <cellStyle name="Calculation 2 39 21" xfId="1164"/>
    <cellStyle name="Calculation 2 39 22" xfId="1165"/>
    <cellStyle name="Calculation 2 39 23" xfId="1166"/>
    <cellStyle name="Calculation 2 39 24" xfId="1167"/>
    <cellStyle name="Calculation 2 39 25" xfId="1168"/>
    <cellStyle name="Calculation 2 39 26" xfId="1169"/>
    <cellStyle name="Calculation 2 39 3" xfId="1170"/>
    <cellStyle name="Calculation 2 39 4" xfId="1171"/>
    <cellStyle name="Calculation 2 39 5" xfId="1172"/>
    <cellStyle name="Calculation 2 39 6" xfId="1173"/>
    <cellStyle name="Calculation 2 39 7" xfId="1174"/>
    <cellStyle name="Calculation 2 39 8" xfId="1175"/>
    <cellStyle name="Calculation 2 39 9" xfId="1176"/>
    <cellStyle name="Calculation 2 4" xfId="1177"/>
    <cellStyle name="Calculation 2 4 10" xfId="1178"/>
    <cellStyle name="Calculation 2 4 11" xfId="1179"/>
    <cellStyle name="Calculation 2 4 12" xfId="1180"/>
    <cellStyle name="Calculation 2 4 13" xfId="1181"/>
    <cellStyle name="Calculation 2 4 14" xfId="1182"/>
    <cellStyle name="Calculation 2 4 15" xfId="1183"/>
    <cellStyle name="Calculation 2 4 16" xfId="1184"/>
    <cellStyle name="Calculation 2 4 17" xfId="1185"/>
    <cellStyle name="Calculation 2 4 18" xfId="1186"/>
    <cellStyle name="Calculation 2 4 19" xfId="1187"/>
    <cellStyle name="Calculation 2 4 2" xfId="1188"/>
    <cellStyle name="Calculation 2 4 20" xfId="1189"/>
    <cellStyle name="Calculation 2 4 21" xfId="1190"/>
    <cellStyle name="Calculation 2 4 22" xfId="1191"/>
    <cellStyle name="Calculation 2 4 23" xfId="1192"/>
    <cellStyle name="Calculation 2 4 24" xfId="1193"/>
    <cellStyle name="Calculation 2 4 25" xfId="1194"/>
    <cellStyle name="Calculation 2 4 26" xfId="1195"/>
    <cellStyle name="Calculation 2 4 27" xfId="1196"/>
    <cellStyle name="Calculation 2 4 3" xfId="1197"/>
    <cellStyle name="Calculation 2 4 4" xfId="1198"/>
    <cellStyle name="Calculation 2 4 5" xfId="1199"/>
    <cellStyle name="Calculation 2 4 6" xfId="1200"/>
    <cellStyle name="Calculation 2 4 7" xfId="1201"/>
    <cellStyle name="Calculation 2 4 8" xfId="1202"/>
    <cellStyle name="Calculation 2 4 9" xfId="1203"/>
    <cellStyle name="Calculation 2 40" xfId="1204"/>
    <cellStyle name="Calculation 2 40 10" xfId="1205"/>
    <cellStyle name="Calculation 2 40 11" xfId="1206"/>
    <cellStyle name="Calculation 2 40 12" xfId="1207"/>
    <cellStyle name="Calculation 2 40 13" xfId="1208"/>
    <cellStyle name="Calculation 2 40 14" xfId="1209"/>
    <cellStyle name="Calculation 2 40 15" xfId="1210"/>
    <cellStyle name="Calculation 2 40 16" xfId="1211"/>
    <cellStyle name="Calculation 2 40 17" xfId="1212"/>
    <cellStyle name="Calculation 2 40 18" xfId="1213"/>
    <cellStyle name="Calculation 2 40 19" xfId="1214"/>
    <cellStyle name="Calculation 2 40 2" xfId="1215"/>
    <cellStyle name="Calculation 2 40 20" xfId="1216"/>
    <cellStyle name="Calculation 2 40 21" xfId="1217"/>
    <cellStyle name="Calculation 2 40 22" xfId="1218"/>
    <cellStyle name="Calculation 2 40 23" xfId="1219"/>
    <cellStyle name="Calculation 2 40 24" xfId="1220"/>
    <cellStyle name="Calculation 2 40 25" xfId="1221"/>
    <cellStyle name="Calculation 2 40 26" xfId="1222"/>
    <cellStyle name="Calculation 2 40 3" xfId="1223"/>
    <cellStyle name="Calculation 2 40 4" xfId="1224"/>
    <cellStyle name="Calculation 2 40 5" xfId="1225"/>
    <cellStyle name="Calculation 2 40 6" xfId="1226"/>
    <cellStyle name="Calculation 2 40 7" xfId="1227"/>
    <cellStyle name="Calculation 2 40 8" xfId="1228"/>
    <cellStyle name="Calculation 2 40 9" xfId="1229"/>
    <cellStyle name="Calculation 2 41" xfId="1230"/>
    <cellStyle name="Calculation 2 41 10" xfId="1231"/>
    <cellStyle name="Calculation 2 41 11" xfId="1232"/>
    <cellStyle name="Calculation 2 41 12" xfId="1233"/>
    <cellStyle name="Calculation 2 41 13" xfId="1234"/>
    <cellStyle name="Calculation 2 41 14" xfId="1235"/>
    <cellStyle name="Calculation 2 41 15" xfId="1236"/>
    <cellStyle name="Calculation 2 41 16" xfId="1237"/>
    <cellStyle name="Calculation 2 41 17" xfId="1238"/>
    <cellStyle name="Calculation 2 41 18" xfId="1239"/>
    <cellStyle name="Calculation 2 41 19" xfId="1240"/>
    <cellStyle name="Calculation 2 41 2" xfId="1241"/>
    <cellStyle name="Calculation 2 41 20" xfId="1242"/>
    <cellStyle name="Calculation 2 41 21" xfId="1243"/>
    <cellStyle name="Calculation 2 41 22" xfId="1244"/>
    <cellStyle name="Calculation 2 41 23" xfId="1245"/>
    <cellStyle name="Calculation 2 41 24" xfId="1246"/>
    <cellStyle name="Calculation 2 41 25" xfId="1247"/>
    <cellStyle name="Calculation 2 41 26" xfId="1248"/>
    <cellStyle name="Calculation 2 41 3" xfId="1249"/>
    <cellStyle name="Calculation 2 41 4" xfId="1250"/>
    <cellStyle name="Calculation 2 41 5" xfId="1251"/>
    <cellStyle name="Calculation 2 41 6" xfId="1252"/>
    <cellStyle name="Calculation 2 41 7" xfId="1253"/>
    <cellStyle name="Calculation 2 41 8" xfId="1254"/>
    <cellStyle name="Calculation 2 41 9" xfId="1255"/>
    <cellStyle name="Calculation 2 42" xfId="1256"/>
    <cellStyle name="Calculation 2 42 10" xfId="1257"/>
    <cellStyle name="Calculation 2 42 11" xfId="1258"/>
    <cellStyle name="Calculation 2 42 12" xfId="1259"/>
    <cellStyle name="Calculation 2 42 13" xfId="1260"/>
    <cellStyle name="Calculation 2 42 14" xfId="1261"/>
    <cellStyle name="Calculation 2 42 15" xfId="1262"/>
    <cellStyle name="Calculation 2 42 16" xfId="1263"/>
    <cellStyle name="Calculation 2 42 17" xfId="1264"/>
    <cellStyle name="Calculation 2 42 18" xfId="1265"/>
    <cellStyle name="Calculation 2 42 19" xfId="1266"/>
    <cellStyle name="Calculation 2 42 2" xfId="1267"/>
    <cellStyle name="Calculation 2 42 20" xfId="1268"/>
    <cellStyle name="Calculation 2 42 21" xfId="1269"/>
    <cellStyle name="Calculation 2 42 22" xfId="1270"/>
    <cellStyle name="Calculation 2 42 23" xfId="1271"/>
    <cellStyle name="Calculation 2 42 24" xfId="1272"/>
    <cellStyle name="Calculation 2 42 25" xfId="1273"/>
    <cellStyle name="Calculation 2 42 26" xfId="1274"/>
    <cellStyle name="Calculation 2 42 3" xfId="1275"/>
    <cellStyle name="Calculation 2 42 4" xfId="1276"/>
    <cellStyle name="Calculation 2 42 5" xfId="1277"/>
    <cellStyle name="Calculation 2 42 6" xfId="1278"/>
    <cellStyle name="Calculation 2 42 7" xfId="1279"/>
    <cellStyle name="Calculation 2 42 8" xfId="1280"/>
    <cellStyle name="Calculation 2 42 9" xfId="1281"/>
    <cellStyle name="Calculation 2 43" xfId="1282"/>
    <cellStyle name="Calculation 2 43 10" xfId="1283"/>
    <cellStyle name="Calculation 2 43 11" xfId="1284"/>
    <cellStyle name="Calculation 2 43 12" xfId="1285"/>
    <cellStyle name="Calculation 2 43 13" xfId="1286"/>
    <cellStyle name="Calculation 2 43 14" xfId="1287"/>
    <cellStyle name="Calculation 2 43 15" xfId="1288"/>
    <cellStyle name="Calculation 2 43 16" xfId="1289"/>
    <cellStyle name="Calculation 2 43 17" xfId="1290"/>
    <cellStyle name="Calculation 2 43 18" xfId="1291"/>
    <cellStyle name="Calculation 2 43 19" xfId="1292"/>
    <cellStyle name="Calculation 2 43 2" xfId="1293"/>
    <cellStyle name="Calculation 2 43 20" xfId="1294"/>
    <cellStyle name="Calculation 2 43 21" xfId="1295"/>
    <cellStyle name="Calculation 2 43 22" xfId="1296"/>
    <cellStyle name="Calculation 2 43 23" xfId="1297"/>
    <cellStyle name="Calculation 2 43 24" xfId="1298"/>
    <cellStyle name="Calculation 2 43 25" xfId="1299"/>
    <cellStyle name="Calculation 2 43 26" xfId="1300"/>
    <cellStyle name="Calculation 2 43 3" xfId="1301"/>
    <cellStyle name="Calculation 2 43 4" xfId="1302"/>
    <cellStyle name="Calculation 2 43 5" xfId="1303"/>
    <cellStyle name="Calculation 2 43 6" xfId="1304"/>
    <cellStyle name="Calculation 2 43 7" xfId="1305"/>
    <cellStyle name="Calculation 2 43 8" xfId="1306"/>
    <cellStyle name="Calculation 2 43 9" xfId="1307"/>
    <cellStyle name="Calculation 2 44" xfId="1308"/>
    <cellStyle name="Calculation 2 44 10" xfId="1309"/>
    <cellStyle name="Calculation 2 44 11" xfId="1310"/>
    <cellStyle name="Calculation 2 44 12" xfId="1311"/>
    <cellStyle name="Calculation 2 44 13" xfId="1312"/>
    <cellStyle name="Calculation 2 44 14" xfId="1313"/>
    <cellStyle name="Calculation 2 44 15" xfId="1314"/>
    <cellStyle name="Calculation 2 44 16" xfId="1315"/>
    <cellStyle name="Calculation 2 44 17" xfId="1316"/>
    <cellStyle name="Calculation 2 44 18" xfId="1317"/>
    <cellStyle name="Calculation 2 44 19" xfId="1318"/>
    <cellStyle name="Calculation 2 44 2" xfId="1319"/>
    <cellStyle name="Calculation 2 44 20" xfId="1320"/>
    <cellStyle name="Calculation 2 44 21" xfId="1321"/>
    <cellStyle name="Calculation 2 44 22" xfId="1322"/>
    <cellStyle name="Calculation 2 44 23" xfId="1323"/>
    <cellStyle name="Calculation 2 44 24" xfId="1324"/>
    <cellStyle name="Calculation 2 44 25" xfId="1325"/>
    <cellStyle name="Calculation 2 44 26" xfId="1326"/>
    <cellStyle name="Calculation 2 44 3" xfId="1327"/>
    <cellStyle name="Calculation 2 44 4" xfId="1328"/>
    <cellStyle name="Calculation 2 44 5" xfId="1329"/>
    <cellStyle name="Calculation 2 44 6" xfId="1330"/>
    <cellStyle name="Calculation 2 44 7" xfId="1331"/>
    <cellStyle name="Calculation 2 44 8" xfId="1332"/>
    <cellStyle name="Calculation 2 44 9" xfId="1333"/>
    <cellStyle name="Calculation 2 45" xfId="1334"/>
    <cellStyle name="Calculation 2 45 10" xfId="1335"/>
    <cellStyle name="Calculation 2 45 11" xfId="1336"/>
    <cellStyle name="Calculation 2 45 12" xfId="1337"/>
    <cellStyle name="Calculation 2 45 13" xfId="1338"/>
    <cellStyle name="Calculation 2 45 14" xfId="1339"/>
    <cellStyle name="Calculation 2 45 15" xfId="1340"/>
    <cellStyle name="Calculation 2 45 16" xfId="1341"/>
    <cellStyle name="Calculation 2 45 17" xfId="1342"/>
    <cellStyle name="Calculation 2 45 18" xfId="1343"/>
    <cellStyle name="Calculation 2 45 19" xfId="1344"/>
    <cellStyle name="Calculation 2 45 2" xfId="1345"/>
    <cellStyle name="Calculation 2 45 20" xfId="1346"/>
    <cellStyle name="Calculation 2 45 21" xfId="1347"/>
    <cellStyle name="Calculation 2 45 22" xfId="1348"/>
    <cellStyle name="Calculation 2 45 23" xfId="1349"/>
    <cellStyle name="Calculation 2 45 24" xfId="1350"/>
    <cellStyle name="Calculation 2 45 25" xfId="1351"/>
    <cellStyle name="Calculation 2 45 26" xfId="1352"/>
    <cellStyle name="Calculation 2 45 3" xfId="1353"/>
    <cellStyle name="Calculation 2 45 4" xfId="1354"/>
    <cellStyle name="Calculation 2 45 5" xfId="1355"/>
    <cellStyle name="Calculation 2 45 6" xfId="1356"/>
    <cellStyle name="Calculation 2 45 7" xfId="1357"/>
    <cellStyle name="Calculation 2 45 8" xfId="1358"/>
    <cellStyle name="Calculation 2 45 9" xfId="1359"/>
    <cellStyle name="Calculation 2 46" xfId="1360"/>
    <cellStyle name="Calculation 2 46 10" xfId="1361"/>
    <cellStyle name="Calculation 2 46 11" xfId="1362"/>
    <cellStyle name="Calculation 2 46 12" xfId="1363"/>
    <cellStyle name="Calculation 2 46 13" xfId="1364"/>
    <cellStyle name="Calculation 2 46 14" xfId="1365"/>
    <cellStyle name="Calculation 2 46 15" xfId="1366"/>
    <cellStyle name="Calculation 2 46 16" xfId="1367"/>
    <cellStyle name="Calculation 2 46 17" xfId="1368"/>
    <cellStyle name="Calculation 2 46 18" xfId="1369"/>
    <cellStyle name="Calculation 2 46 19" xfId="1370"/>
    <cellStyle name="Calculation 2 46 2" xfId="1371"/>
    <cellStyle name="Calculation 2 46 20" xfId="1372"/>
    <cellStyle name="Calculation 2 46 21" xfId="1373"/>
    <cellStyle name="Calculation 2 46 22" xfId="1374"/>
    <cellStyle name="Calculation 2 46 23" xfId="1375"/>
    <cellStyle name="Calculation 2 46 24" xfId="1376"/>
    <cellStyle name="Calculation 2 46 25" xfId="1377"/>
    <cellStyle name="Calculation 2 46 26" xfId="1378"/>
    <cellStyle name="Calculation 2 46 3" xfId="1379"/>
    <cellStyle name="Calculation 2 46 4" xfId="1380"/>
    <cellStyle name="Calculation 2 46 5" xfId="1381"/>
    <cellStyle name="Calculation 2 46 6" xfId="1382"/>
    <cellStyle name="Calculation 2 46 7" xfId="1383"/>
    <cellStyle name="Calculation 2 46 8" xfId="1384"/>
    <cellStyle name="Calculation 2 46 9" xfId="1385"/>
    <cellStyle name="Calculation 2 47" xfId="1386"/>
    <cellStyle name="Calculation 2 47 10" xfId="1387"/>
    <cellStyle name="Calculation 2 47 11" xfId="1388"/>
    <cellStyle name="Calculation 2 47 12" xfId="1389"/>
    <cellStyle name="Calculation 2 47 13" xfId="1390"/>
    <cellStyle name="Calculation 2 47 14" xfId="1391"/>
    <cellStyle name="Calculation 2 47 15" xfId="1392"/>
    <cellStyle name="Calculation 2 47 16" xfId="1393"/>
    <cellStyle name="Calculation 2 47 17" xfId="1394"/>
    <cellStyle name="Calculation 2 47 18" xfId="1395"/>
    <cellStyle name="Calculation 2 47 19" xfId="1396"/>
    <cellStyle name="Calculation 2 47 2" xfId="1397"/>
    <cellStyle name="Calculation 2 47 20" xfId="1398"/>
    <cellStyle name="Calculation 2 47 21" xfId="1399"/>
    <cellStyle name="Calculation 2 47 22" xfId="1400"/>
    <cellStyle name="Calculation 2 47 23" xfId="1401"/>
    <cellStyle name="Calculation 2 47 24" xfId="1402"/>
    <cellStyle name="Calculation 2 47 25" xfId="1403"/>
    <cellStyle name="Calculation 2 47 26" xfId="1404"/>
    <cellStyle name="Calculation 2 47 3" xfId="1405"/>
    <cellStyle name="Calculation 2 47 4" xfId="1406"/>
    <cellStyle name="Calculation 2 47 5" xfId="1407"/>
    <cellStyle name="Calculation 2 47 6" xfId="1408"/>
    <cellStyle name="Calculation 2 47 7" xfId="1409"/>
    <cellStyle name="Calculation 2 47 8" xfId="1410"/>
    <cellStyle name="Calculation 2 47 9" xfId="1411"/>
    <cellStyle name="Calculation 2 48" xfId="1412"/>
    <cellStyle name="Calculation 2 48 10" xfId="1413"/>
    <cellStyle name="Calculation 2 48 11" xfId="1414"/>
    <cellStyle name="Calculation 2 48 12" xfId="1415"/>
    <cellStyle name="Calculation 2 48 13" xfId="1416"/>
    <cellStyle name="Calculation 2 48 14" xfId="1417"/>
    <cellStyle name="Calculation 2 48 15" xfId="1418"/>
    <cellStyle name="Calculation 2 48 16" xfId="1419"/>
    <cellStyle name="Calculation 2 48 17" xfId="1420"/>
    <cellStyle name="Calculation 2 48 18" xfId="1421"/>
    <cellStyle name="Calculation 2 48 19" xfId="1422"/>
    <cellStyle name="Calculation 2 48 2" xfId="1423"/>
    <cellStyle name="Calculation 2 48 20" xfId="1424"/>
    <cellStyle name="Calculation 2 48 21" xfId="1425"/>
    <cellStyle name="Calculation 2 48 22" xfId="1426"/>
    <cellStyle name="Calculation 2 48 23" xfId="1427"/>
    <cellStyle name="Calculation 2 48 24" xfId="1428"/>
    <cellStyle name="Calculation 2 48 25" xfId="1429"/>
    <cellStyle name="Calculation 2 48 26" xfId="1430"/>
    <cellStyle name="Calculation 2 48 3" xfId="1431"/>
    <cellStyle name="Calculation 2 48 4" xfId="1432"/>
    <cellStyle name="Calculation 2 48 5" xfId="1433"/>
    <cellStyle name="Calculation 2 48 6" xfId="1434"/>
    <cellStyle name="Calculation 2 48 7" xfId="1435"/>
    <cellStyle name="Calculation 2 48 8" xfId="1436"/>
    <cellStyle name="Calculation 2 48 9" xfId="1437"/>
    <cellStyle name="Calculation 2 49" xfId="1438"/>
    <cellStyle name="Calculation 2 49 10" xfId="1439"/>
    <cellStyle name="Calculation 2 49 11" xfId="1440"/>
    <cellStyle name="Calculation 2 49 12" xfId="1441"/>
    <cellStyle name="Calculation 2 49 13" xfId="1442"/>
    <cellStyle name="Calculation 2 49 14" xfId="1443"/>
    <cellStyle name="Calculation 2 49 15" xfId="1444"/>
    <cellStyle name="Calculation 2 49 16" xfId="1445"/>
    <cellStyle name="Calculation 2 49 17" xfId="1446"/>
    <cellStyle name="Calculation 2 49 18" xfId="1447"/>
    <cellStyle name="Calculation 2 49 19" xfId="1448"/>
    <cellStyle name="Calculation 2 49 2" xfId="1449"/>
    <cellStyle name="Calculation 2 49 20" xfId="1450"/>
    <cellStyle name="Calculation 2 49 21" xfId="1451"/>
    <cellStyle name="Calculation 2 49 22" xfId="1452"/>
    <cellStyle name="Calculation 2 49 23" xfId="1453"/>
    <cellStyle name="Calculation 2 49 24" xfId="1454"/>
    <cellStyle name="Calculation 2 49 25" xfId="1455"/>
    <cellStyle name="Calculation 2 49 26" xfId="1456"/>
    <cellStyle name="Calculation 2 49 3" xfId="1457"/>
    <cellStyle name="Calculation 2 49 4" xfId="1458"/>
    <cellStyle name="Calculation 2 49 5" xfId="1459"/>
    <cellStyle name="Calculation 2 49 6" xfId="1460"/>
    <cellStyle name="Calculation 2 49 7" xfId="1461"/>
    <cellStyle name="Calculation 2 49 8" xfId="1462"/>
    <cellStyle name="Calculation 2 49 9" xfId="1463"/>
    <cellStyle name="Calculation 2 5" xfId="1464"/>
    <cellStyle name="Calculation 2 5 10" xfId="1465"/>
    <cellStyle name="Calculation 2 5 11" xfId="1466"/>
    <cellStyle name="Calculation 2 5 12" xfId="1467"/>
    <cellStyle name="Calculation 2 5 13" xfId="1468"/>
    <cellStyle name="Calculation 2 5 14" xfId="1469"/>
    <cellStyle name="Calculation 2 5 15" xfId="1470"/>
    <cellStyle name="Calculation 2 5 16" xfId="1471"/>
    <cellStyle name="Calculation 2 5 17" xfId="1472"/>
    <cellStyle name="Calculation 2 5 18" xfId="1473"/>
    <cellStyle name="Calculation 2 5 19" xfId="1474"/>
    <cellStyle name="Calculation 2 5 2" xfId="1475"/>
    <cellStyle name="Calculation 2 5 20" xfId="1476"/>
    <cellStyle name="Calculation 2 5 21" xfId="1477"/>
    <cellStyle name="Calculation 2 5 22" xfId="1478"/>
    <cellStyle name="Calculation 2 5 23" xfId="1479"/>
    <cellStyle name="Calculation 2 5 24" xfId="1480"/>
    <cellStyle name="Calculation 2 5 25" xfId="1481"/>
    <cellStyle name="Calculation 2 5 26" xfId="1482"/>
    <cellStyle name="Calculation 2 5 27" xfId="1483"/>
    <cellStyle name="Calculation 2 5 3" xfId="1484"/>
    <cellStyle name="Calculation 2 5 4" xfId="1485"/>
    <cellStyle name="Calculation 2 5 5" xfId="1486"/>
    <cellStyle name="Calculation 2 5 6" xfId="1487"/>
    <cellStyle name="Calculation 2 5 7" xfId="1488"/>
    <cellStyle name="Calculation 2 5 8" xfId="1489"/>
    <cellStyle name="Calculation 2 5 9" xfId="1490"/>
    <cellStyle name="Calculation 2 50" xfId="1491"/>
    <cellStyle name="Calculation 2 50 10" xfId="1492"/>
    <cellStyle name="Calculation 2 50 11" xfId="1493"/>
    <cellStyle name="Calculation 2 50 12" xfId="1494"/>
    <cellStyle name="Calculation 2 50 13" xfId="1495"/>
    <cellStyle name="Calculation 2 50 14" xfId="1496"/>
    <cellStyle name="Calculation 2 50 15" xfId="1497"/>
    <cellStyle name="Calculation 2 50 16" xfId="1498"/>
    <cellStyle name="Calculation 2 50 17" xfId="1499"/>
    <cellStyle name="Calculation 2 50 18" xfId="1500"/>
    <cellStyle name="Calculation 2 50 19" xfId="1501"/>
    <cellStyle name="Calculation 2 50 2" xfId="1502"/>
    <cellStyle name="Calculation 2 50 20" xfId="1503"/>
    <cellStyle name="Calculation 2 50 21" xfId="1504"/>
    <cellStyle name="Calculation 2 50 22" xfId="1505"/>
    <cellStyle name="Calculation 2 50 23" xfId="1506"/>
    <cellStyle name="Calculation 2 50 24" xfId="1507"/>
    <cellStyle name="Calculation 2 50 25" xfId="1508"/>
    <cellStyle name="Calculation 2 50 26" xfId="1509"/>
    <cellStyle name="Calculation 2 50 3" xfId="1510"/>
    <cellStyle name="Calculation 2 50 4" xfId="1511"/>
    <cellStyle name="Calculation 2 50 5" xfId="1512"/>
    <cellStyle name="Calculation 2 50 6" xfId="1513"/>
    <cellStyle name="Calculation 2 50 7" xfId="1514"/>
    <cellStyle name="Calculation 2 50 8" xfId="1515"/>
    <cellStyle name="Calculation 2 50 9" xfId="1516"/>
    <cellStyle name="Calculation 2 51" xfId="1517"/>
    <cellStyle name="Calculation 2 51 10" xfId="1518"/>
    <cellStyle name="Calculation 2 51 11" xfId="1519"/>
    <cellStyle name="Calculation 2 51 12" xfId="1520"/>
    <cellStyle name="Calculation 2 51 13" xfId="1521"/>
    <cellStyle name="Calculation 2 51 14" xfId="1522"/>
    <cellStyle name="Calculation 2 51 15" xfId="1523"/>
    <cellStyle name="Calculation 2 51 16" xfId="1524"/>
    <cellStyle name="Calculation 2 51 17" xfId="1525"/>
    <cellStyle name="Calculation 2 51 18" xfId="1526"/>
    <cellStyle name="Calculation 2 51 19" xfId="1527"/>
    <cellStyle name="Calculation 2 51 2" xfId="1528"/>
    <cellStyle name="Calculation 2 51 20" xfId="1529"/>
    <cellStyle name="Calculation 2 51 21" xfId="1530"/>
    <cellStyle name="Calculation 2 51 22" xfId="1531"/>
    <cellStyle name="Calculation 2 51 23" xfId="1532"/>
    <cellStyle name="Calculation 2 51 24" xfId="1533"/>
    <cellStyle name="Calculation 2 51 25" xfId="1534"/>
    <cellStyle name="Calculation 2 51 26" xfId="1535"/>
    <cellStyle name="Calculation 2 51 3" xfId="1536"/>
    <cellStyle name="Calculation 2 51 4" xfId="1537"/>
    <cellStyle name="Calculation 2 51 5" xfId="1538"/>
    <cellStyle name="Calculation 2 51 6" xfId="1539"/>
    <cellStyle name="Calculation 2 51 7" xfId="1540"/>
    <cellStyle name="Calculation 2 51 8" xfId="1541"/>
    <cellStyle name="Calculation 2 51 9" xfId="1542"/>
    <cellStyle name="Calculation 2 52" xfId="1543"/>
    <cellStyle name="Calculation 2 52 10" xfId="1544"/>
    <cellStyle name="Calculation 2 52 11" xfId="1545"/>
    <cellStyle name="Calculation 2 52 12" xfId="1546"/>
    <cellStyle name="Calculation 2 52 13" xfId="1547"/>
    <cellStyle name="Calculation 2 52 14" xfId="1548"/>
    <cellStyle name="Calculation 2 52 15" xfId="1549"/>
    <cellStyle name="Calculation 2 52 16" xfId="1550"/>
    <cellStyle name="Calculation 2 52 17" xfId="1551"/>
    <cellStyle name="Calculation 2 52 18" xfId="1552"/>
    <cellStyle name="Calculation 2 52 19" xfId="1553"/>
    <cellStyle name="Calculation 2 52 2" xfId="1554"/>
    <cellStyle name="Calculation 2 52 20" xfId="1555"/>
    <cellStyle name="Calculation 2 52 21" xfId="1556"/>
    <cellStyle name="Calculation 2 52 22" xfId="1557"/>
    <cellStyle name="Calculation 2 52 23" xfId="1558"/>
    <cellStyle name="Calculation 2 52 24" xfId="1559"/>
    <cellStyle name="Calculation 2 52 25" xfId="1560"/>
    <cellStyle name="Calculation 2 52 26" xfId="1561"/>
    <cellStyle name="Calculation 2 52 3" xfId="1562"/>
    <cellStyle name="Calculation 2 52 4" xfId="1563"/>
    <cellStyle name="Calculation 2 52 5" xfId="1564"/>
    <cellStyle name="Calculation 2 52 6" xfId="1565"/>
    <cellStyle name="Calculation 2 52 7" xfId="1566"/>
    <cellStyle name="Calculation 2 52 8" xfId="1567"/>
    <cellStyle name="Calculation 2 52 9" xfId="1568"/>
    <cellStyle name="Calculation 2 53" xfId="1569"/>
    <cellStyle name="Calculation 2 53 10" xfId="1570"/>
    <cellStyle name="Calculation 2 53 11" xfId="1571"/>
    <cellStyle name="Calculation 2 53 12" xfId="1572"/>
    <cellStyle name="Calculation 2 53 13" xfId="1573"/>
    <cellStyle name="Calculation 2 53 14" xfId="1574"/>
    <cellStyle name="Calculation 2 53 15" xfId="1575"/>
    <cellStyle name="Calculation 2 53 16" xfId="1576"/>
    <cellStyle name="Calculation 2 53 17" xfId="1577"/>
    <cellStyle name="Calculation 2 53 18" xfId="1578"/>
    <cellStyle name="Calculation 2 53 19" xfId="1579"/>
    <cellStyle name="Calculation 2 53 2" xfId="1580"/>
    <cellStyle name="Calculation 2 53 20" xfId="1581"/>
    <cellStyle name="Calculation 2 53 21" xfId="1582"/>
    <cellStyle name="Calculation 2 53 22" xfId="1583"/>
    <cellStyle name="Calculation 2 53 23" xfId="1584"/>
    <cellStyle name="Calculation 2 53 24" xfId="1585"/>
    <cellStyle name="Calculation 2 53 25" xfId="1586"/>
    <cellStyle name="Calculation 2 53 26" xfId="1587"/>
    <cellStyle name="Calculation 2 53 3" xfId="1588"/>
    <cellStyle name="Calculation 2 53 4" xfId="1589"/>
    <cellStyle name="Calculation 2 53 5" xfId="1590"/>
    <cellStyle name="Calculation 2 53 6" xfId="1591"/>
    <cellStyle name="Calculation 2 53 7" xfId="1592"/>
    <cellStyle name="Calculation 2 53 8" xfId="1593"/>
    <cellStyle name="Calculation 2 53 9" xfId="1594"/>
    <cellStyle name="Calculation 2 54" xfId="1595"/>
    <cellStyle name="Calculation 2 54 10" xfId="1596"/>
    <cellStyle name="Calculation 2 54 11" xfId="1597"/>
    <cellStyle name="Calculation 2 54 12" xfId="1598"/>
    <cellStyle name="Calculation 2 54 13" xfId="1599"/>
    <cellStyle name="Calculation 2 54 14" xfId="1600"/>
    <cellStyle name="Calculation 2 54 15" xfId="1601"/>
    <cellStyle name="Calculation 2 54 16" xfId="1602"/>
    <cellStyle name="Calculation 2 54 17" xfId="1603"/>
    <cellStyle name="Calculation 2 54 18" xfId="1604"/>
    <cellStyle name="Calculation 2 54 19" xfId="1605"/>
    <cellStyle name="Calculation 2 54 2" xfId="1606"/>
    <cellStyle name="Calculation 2 54 20" xfId="1607"/>
    <cellStyle name="Calculation 2 54 21" xfId="1608"/>
    <cellStyle name="Calculation 2 54 22" xfId="1609"/>
    <cellStyle name="Calculation 2 54 23" xfId="1610"/>
    <cellStyle name="Calculation 2 54 24" xfId="1611"/>
    <cellStyle name="Calculation 2 54 25" xfId="1612"/>
    <cellStyle name="Calculation 2 54 26" xfId="1613"/>
    <cellStyle name="Calculation 2 54 3" xfId="1614"/>
    <cellStyle name="Calculation 2 54 4" xfId="1615"/>
    <cellStyle name="Calculation 2 54 5" xfId="1616"/>
    <cellStyle name="Calculation 2 54 6" xfId="1617"/>
    <cellStyle name="Calculation 2 54 7" xfId="1618"/>
    <cellStyle name="Calculation 2 54 8" xfId="1619"/>
    <cellStyle name="Calculation 2 54 9" xfId="1620"/>
    <cellStyle name="Calculation 2 55" xfId="1621"/>
    <cellStyle name="Calculation 2 55 10" xfId="1622"/>
    <cellStyle name="Calculation 2 55 11" xfId="1623"/>
    <cellStyle name="Calculation 2 55 12" xfId="1624"/>
    <cellStyle name="Calculation 2 55 13" xfId="1625"/>
    <cellStyle name="Calculation 2 55 14" xfId="1626"/>
    <cellStyle name="Calculation 2 55 15" xfId="1627"/>
    <cellStyle name="Calculation 2 55 16" xfId="1628"/>
    <cellStyle name="Calculation 2 55 17" xfId="1629"/>
    <cellStyle name="Calculation 2 55 18" xfId="1630"/>
    <cellStyle name="Calculation 2 55 19" xfId="1631"/>
    <cellStyle name="Calculation 2 55 2" xfId="1632"/>
    <cellStyle name="Calculation 2 55 20" xfId="1633"/>
    <cellStyle name="Calculation 2 55 21" xfId="1634"/>
    <cellStyle name="Calculation 2 55 22" xfId="1635"/>
    <cellStyle name="Calculation 2 55 23" xfId="1636"/>
    <cellStyle name="Calculation 2 55 24" xfId="1637"/>
    <cellStyle name="Calculation 2 55 25" xfId="1638"/>
    <cellStyle name="Calculation 2 55 26" xfId="1639"/>
    <cellStyle name="Calculation 2 55 3" xfId="1640"/>
    <cellStyle name="Calculation 2 55 4" xfId="1641"/>
    <cellStyle name="Calculation 2 55 5" xfId="1642"/>
    <cellStyle name="Calculation 2 55 6" xfId="1643"/>
    <cellStyle name="Calculation 2 55 7" xfId="1644"/>
    <cellStyle name="Calculation 2 55 8" xfId="1645"/>
    <cellStyle name="Calculation 2 55 9" xfId="1646"/>
    <cellStyle name="Calculation 2 56" xfId="1647"/>
    <cellStyle name="Calculation 2 56 10" xfId="1648"/>
    <cellStyle name="Calculation 2 56 11" xfId="1649"/>
    <cellStyle name="Calculation 2 56 12" xfId="1650"/>
    <cellStyle name="Calculation 2 56 13" xfId="1651"/>
    <cellStyle name="Calculation 2 56 14" xfId="1652"/>
    <cellStyle name="Calculation 2 56 15" xfId="1653"/>
    <cellStyle name="Calculation 2 56 16" xfId="1654"/>
    <cellStyle name="Calculation 2 56 17" xfId="1655"/>
    <cellStyle name="Calculation 2 56 18" xfId="1656"/>
    <cellStyle name="Calculation 2 56 19" xfId="1657"/>
    <cellStyle name="Calculation 2 56 2" xfId="1658"/>
    <cellStyle name="Calculation 2 56 20" xfId="1659"/>
    <cellStyle name="Calculation 2 56 21" xfId="1660"/>
    <cellStyle name="Calculation 2 56 22" xfId="1661"/>
    <cellStyle name="Calculation 2 56 23" xfId="1662"/>
    <cellStyle name="Calculation 2 56 24" xfId="1663"/>
    <cellStyle name="Calculation 2 56 25" xfId="1664"/>
    <cellStyle name="Calculation 2 56 26" xfId="1665"/>
    <cellStyle name="Calculation 2 56 3" xfId="1666"/>
    <cellStyle name="Calculation 2 56 4" xfId="1667"/>
    <cellStyle name="Calculation 2 56 5" xfId="1668"/>
    <cellStyle name="Calculation 2 56 6" xfId="1669"/>
    <cellStyle name="Calculation 2 56 7" xfId="1670"/>
    <cellStyle name="Calculation 2 56 8" xfId="1671"/>
    <cellStyle name="Calculation 2 56 9" xfId="1672"/>
    <cellStyle name="Calculation 2 57" xfId="1673"/>
    <cellStyle name="Calculation 2 57 10" xfId="1674"/>
    <cellStyle name="Calculation 2 57 11" xfId="1675"/>
    <cellStyle name="Calculation 2 57 12" xfId="1676"/>
    <cellStyle name="Calculation 2 57 13" xfId="1677"/>
    <cellStyle name="Calculation 2 57 14" xfId="1678"/>
    <cellStyle name="Calculation 2 57 15" xfId="1679"/>
    <cellStyle name="Calculation 2 57 16" xfId="1680"/>
    <cellStyle name="Calculation 2 57 17" xfId="1681"/>
    <cellStyle name="Calculation 2 57 18" xfId="1682"/>
    <cellStyle name="Calculation 2 57 19" xfId="1683"/>
    <cellStyle name="Calculation 2 57 2" xfId="1684"/>
    <cellStyle name="Calculation 2 57 20" xfId="1685"/>
    <cellStyle name="Calculation 2 57 21" xfId="1686"/>
    <cellStyle name="Calculation 2 57 22" xfId="1687"/>
    <cellStyle name="Calculation 2 57 23" xfId="1688"/>
    <cellStyle name="Calculation 2 57 24" xfId="1689"/>
    <cellStyle name="Calculation 2 57 25" xfId="1690"/>
    <cellStyle name="Calculation 2 57 26" xfId="1691"/>
    <cellStyle name="Calculation 2 57 3" xfId="1692"/>
    <cellStyle name="Calculation 2 57 4" xfId="1693"/>
    <cellStyle name="Calculation 2 57 5" xfId="1694"/>
    <cellStyle name="Calculation 2 57 6" xfId="1695"/>
    <cellStyle name="Calculation 2 57 7" xfId="1696"/>
    <cellStyle name="Calculation 2 57 8" xfId="1697"/>
    <cellStyle name="Calculation 2 57 9" xfId="1698"/>
    <cellStyle name="Calculation 2 58" xfId="1699"/>
    <cellStyle name="Calculation 2 58 10" xfId="1700"/>
    <cellStyle name="Calculation 2 58 11" xfId="1701"/>
    <cellStyle name="Calculation 2 58 12" xfId="1702"/>
    <cellStyle name="Calculation 2 58 13" xfId="1703"/>
    <cellStyle name="Calculation 2 58 14" xfId="1704"/>
    <cellStyle name="Calculation 2 58 15" xfId="1705"/>
    <cellStyle name="Calculation 2 58 16" xfId="1706"/>
    <cellStyle name="Calculation 2 58 17" xfId="1707"/>
    <cellStyle name="Calculation 2 58 18" xfId="1708"/>
    <cellStyle name="Calculation 2 58 19" xfId="1709"/>
    <cellStyle name="Calculation 2 58 2" xfId="1710"/>
    <cellStyle name="Calculation 2 58 20" xfId="1711"/>
    <cellStyle name="Calculation 2 58 21" xfId="1712"/>
    <cellStyle name="Calculation 2 58 22" xfId="1713"/>
    <cellStyle name="Calculation 2 58 23" xfId="1714"/>
    <cellStyle name="Calculation 2 58 24" xfId="1715"/>
    <cellStyle name="Calculation 2 58 25" xfId="1716"/>
    <cellStyle name="Calculation 2 58 26" xfId="1717"/>
    <cellStyle name="Calculation 2 58 3" xfId="1718"/>
    <cellStyle name="Calculation 2 58 4" xfId="1719"/>
    <cellStyle name="Calculation 2 58 5" xfId="1720"/>
    <cellStyle name="Calculation 2 58 6" xfId="1721"/>
    <cellStyle name="Calculation 2 58 7" xfId="1722"/>
    <cellStyle name="Calculation 2 58 8" xfId="1723"/>
    <cellStyle name="Calculation 2 58 9" xfId="1724"/>
    <cellStyle name="Calculation 2 59" xfId="1725"/>
    <cellStyle name="Calculation 2 59 10" xfId="1726"/>
    <cellStyle name="Calculation 2 59 11" xfId="1727"/>
    <cellStyle name="Calculation 2 59 12" xfId="1728"/>
    <cellStyle name="Calculation 2 59 13" xfId="1729"/>
    <cellStyle name="Calculation 2 59 14" xfId="1730"/>
    <cellStyle name="Calculation 2 59 15" xfId="1731"/>
    <cellStyle name="Calculation 2 59 16" xfId="1732"/>
    <cellStyle name="Calculation 2 59 17" xfId="1733"/>
    <cellStyle name="Calculation 2 59 18" xfId="1734"/>
    <cellStyle name="Calculation 2 59 19" xfId="1735"/>
    <cellStyle name="Calculation 2 59 2" xfId="1736"/>
    <cellStyle name="Calculation 2 59 20" xfId="1737"/>
    <cellStyle name="Calculation 2 59 21" xfId="1738"/>
    <cellStyle name="Calculation 2 59 22" xfId="1739"/>
    <cellStyle name="Calculation 2 59 23" xfId="1740"/>
    <cellStyle name="Calculation 2 59 24" xfId="1741"/>
    <cellStyle name="Calculation 2 59 25" xfId="1742"/>
    <cellStyle name="Calculation 2 59 26" xfId="1743"/>
    <cellStyle name="Calculation 2 59 3" xfId="1744"/>
    <cellStyle name="Calculation 2 59 4" xfId="1745"/>
    <cellStyle name="Calculation 2 59 5" xfId="1746"/>
    <cellStyle name="Calculation 2 59 6" xfId="1747"/>
    <cellStyle name="Calculation 2 59 7" xfId="1748"/>
    <cellStyle name="Calculation 2 59 8" xfId="1749"/>
    <cellStyle name="Calculation 2 59 9" xfId="1750"/>
    <cellStyle name="Calculation 2 6" xfId="1751"/>
    <cellStyle name="Calculation 2 6 10" xfId="1752"/>
    <cellStyle name="Calculation 2 6 11" xfId="1753"/>
    <cellStyle name="Calculation 2 6 12" xfId="1754"/>
    <cellStyle name="Calculation 2 6 13" xfId="1755"/>
    <cellStyle name="Calculation 2 6 14" xfId="1756"/>
    <cellStyle name="Calculation 2 6 15" xfId="1757"/>
    <cellStyle name="Calculation 2 6 16" xfId="1758"/>
    <cellStyle name="Calculation 2 6 17" xfId="1759"/>
    <cellStyle name="Calculation 2 6 18" xfId="1760"/>
    <cellStyle name="Calculation 2 6 19" xfId="1761"/>
    <cellStyle name="Calculation 2 6 2" xfId="1762"/>
    <cellStyle name="Calculation 2 6 20" xfId="1763"/>
    <cellStyle name="Calculation 2 6 21" xfId="1764"/>
    <cellStyle name="Calculation 2 6 22" xfId="1765"/>
    <cellStyle name="Calculation 2 6 23" xfId="1766"/>
    <cellStyle name="Calculation 2 6 24" xfId="1767"/>
    <cellStyle name="Calculation 2 6 25" xfId="1768"/>
    <cellStyle name="Calculation 2 6 26" xfId="1769"/>
    <cellStyle name="Calculation 2 6 27" xfId="1770"/>
    <cellStyle name="Calculation 2 6 3" xfId="1771"/>
    <cellStyle name="Calculation 2 6 4" xfId="1772"/>
    <cellStyle name="Calculation 2 6 5" xfId="1773"/>
    <cellStyle name="Calculation 2 6 6" xfId="1774"/>
    <cellStyle name="Calculation 2 6 7" xfId="1775"/>
    <cellStyle name="Calculation 2 6 8" xfId="1776"/>
    <cellStyle name="Calculation 2 6 9" xfId="1777"/>
    <cellStyle name="Calculation 2 60" xfId="1778"/>
    <cellStyle name="Calculation 2 60 10" xfId="1779"/>
    <cellStyle name="Calculation 2 60 11" xfId="1780"/>
    <cellStyle name="Calculation 2 60 12" xfId="1781"/>
    <cellStyle name="Calculation 2 60 13" xfId="1782"/>
    <cellStyle name="Calculation 2 60 14" xfId="1783"/>
    <cellStyle name="Calculation 2 60 15" xfId="1784"/>
    <cellStyle name="Calculation 2 60 16" xfId="1785"/>
    <cellStyle name="Calculation 2 60 17" xfId="1786"/>
    <cellStyle name="Calculation 2 60 18" xfId="1787"/>
    <cellStyle name="Calculation 2 60 19" xfId="1788"/>
    <cellStyle name="Calculation 2 60 2" xfId="1789"/>
    <cellStyle name="Calculation 2 60 20" xfId="1790"/>
    <cellStyle name="Calculation 2 60 21" xfId="1791"/>
    <cellStyle name="Calculation 2 60 22" xfId="1792"/>
    <cellStyle name="Calculation 2 60 23" xfId="1793"/>
    <cellStyle name="Calculation 2 60 24" xfId="1794"/>
    <cellStyle name="Calculation 2 60 25" xfId="1795"/>
    <cellStyle name="Calculation 2 60 26" xfId="1796"/>
    <cellStyle name="Calculation 2 60 3" xfId="1797"/>
    <cellStyle name="Calculation 2 60 4" xfId="1798"/>
    <cellStyle name="Calculation 2 60 5" xfId="1799"/>
    <cellStyle name="Calculation 2 60 6" xfId="1800"/>
    <cellStyle name="Calculation 2 60 7" xfId="1801"/>
    <cellStyle name="Calculation 2 60 8" xfId="1802"/>
    <cellStyle name="Calculation 2 60 9" xfId="1803"/>
    <cellStyle name="Calculation 2 61" xfId="1804"/>
    <cellStyle name="Calculation 2 61 10" xfId="1805"/>
    <cellStyle name="Calculation 2 61 11" xfId="1806"/>
    <cellStyle name="Calculation 2 61 12" xfId="1807"/>
    <cellStyle name="Calculation 2 61 13" xfId="1808"/>
    <cellStyle name="Calculation 2 61 14" xfId="1809"/>
    <cellStyle name="Calculation 2 61 15" xfId="1810"/>
    <cellStyle name="Calculation 2 61 16" xfId="1811"/>
    <cellStyle name="Calculation 2 61 17" xfId="1812"/>
    <cellStyle name="Calculation 2 61 18" xfId="1813"/>
    <cellStyle name="Calculation 2 61 19" xfId="1814"/>
    <cellStyle name="Calculation 2 61 2" xfId="1815"/>
    <cellStyle name="Calculation 2 61 20" xfId="1816"/>
    <cellStyle name="Calculation 2 61 21" xfId="1817"/>
    <cellStyle name="Calculation 2 61 22" xfId="1818"/>
    <cellStyle name="Calculation 2 61 23" xfId="1819"/>
    <cellStyle name="Calculation 2 61 24" xfId="1820"/>
    <cellStyle name="Calculation 2 61 25" xfId="1821"/>
    <cellStyle name="Calculation 2 61 26" xfId="1822"/>
    <cellStyle name="Calculation 2 61 3" xfId="1823"/>
    <cellStyle name="Calculation 2 61 4" xfId="1824"/>
    <cellStyle name="Calculation 2 61 5" xfId="1825"/>
    <cellStyle name="Calculation 2 61 6" xfId="1826"/>
    <cellStyle name="Calculation 2 61 7" xfId="1827"/>
    <cellStyle name="Calculation 2 61 8" xfId="1828"/>
    <cellStyle name="Calculation 2 61 9" xfId="1829"/>
    <cellStyle name="Calculation 2 62" xfId="1830"/>
    <cellStyle name="Calculation 2 62 10" xfId="1831"/>
    <cellStyle name="Calculation 2 62 11" xfId="1832"/>
    <cellStyle name="Calculation 2 62 12" xfId="1833"/>
    <cellStyle name="Calculation 2 62 13" xfId="1834"/>
    <cellStyle name="Calculation 2 62 14" xfId="1835"/>
    <cellStyle name="Calculation 2 62 15" xfId="1836"/>
    <cellStyle name="Calculation 2 62 16" xfId="1837"/>
    <cellStyle name="Calculation 2 62 17" xfId="1838"/>
    <cellStyle name="Calculation 2 62 18" xfId="1839"/>
    <cellStyle name="Calculation 2 62 19" xfId="1840"/>
    <cellStyle name="Calculation 2 62 2" xfId="1841"/>
    <cellStyle name="Calculation 2 62 20" xfId="1842"/>
    <cellStyle name="Calculation 2 62 21" xfId="1843"/>
    <cellStyle name="Calculation 2 62 22" xfId="1844"/>
    <cellStyle name="Calculation 2 62 23" xfId="1845"/>
    <cellStyle name="Calculation 2 62 24" xfId="1846"/>
    <cellStyle name="Calculation 2 62 25" xfId="1847"/>
    <cellStyle name="Calculation 2 62 26" xfId="1848"/>
    <cellStyle name="Calculation 2 62 3" xfId="1849"/>
    <cellStyle name="Calculation 2 62 4" xfId="1850"/>
    <cellStyle name="Calculation 2 62 5" xfId="1851"/>
    <cellStyle name="Calculation 2 62 6" xfId="1852"/>
    <cellStyle name="Calculation 2 62 7" xfId="1853"/>
    <cellStyle name="Calculation 2 62 8" xfId="1854"/>
    <cellStyle name="Calculation 2 62 9" xfId="1855"/>
    <cellStyle name="Calculation 2 63" xfId="1856"/>
    <cellStyle name="Calculation 2 63 10" xfId="1857"/>
    <cellStyle name="Calculation 2 63 11" xfId="1858"/>
    <cellStyle name="Calculation 2 63 12" xfId="1859"/>
    <cellStyle name="Calculation 2 63 13" xfId="1860"/>
    <cellStyle name="Calculation 2 63 14" xfId="1861"/>
    <cellStyle name="Calculation 2 63 15" xfId="1862"/>
    <cellStyle name="Calculation 2 63 16" xfId="1863"/>
    <cellStyle name="Calculation 2 63 17" xfId="1864"/>
    <cellStyle name="Calculation 2 63 18" xfId="1865"/>
    <cellStyle name="Calculation 2 63 19" xfId="1866"/>
    <cellStyle name="Calculation 2 63 2" xfId="1867"/>
    <cellStyle name="Calculation 2 63 20" xfId="1868"/>
    <cellStyle name="Calculation 2 63 21" xfId="1869"/>
    <cellStyle name="Calculation 2 63 22" xfId="1870"/>
    <cellStyle name="Calculation 2 63 23" xfId="1871"/>
    <cellStyle name="Calculation 2 63 24" xfId="1872"/>
    <cellStyle name="Calculation 2 63 25" xfId="1873"/>
    <cellStyle name="Calculation 2 63 26" xfId="1874"/>
    <cellStyle name="Calculation 2 63 3" xfId="1875"/>
    <cellStyle name="Calculation 2 63 4" xfId="1876"/>
    <cellStyle name="Calculation 2 63 5" xfId="1877"/>
    <cellStyle name="Calculation 2 63 6" xfId="1878"/>
    <cellStyle name="Calculation 2 63 7" xfId="1879"/>
    <cellStyle name="Calculation 2 63 8" xfId="1880"/>
    <cellStyle name="Calculation 2 63 9" xfId="1881"/>
    <cellStyle name="Calculation 2 64" xfId="1882"/>
    <cellStyle name="Calculation 2 64 10" xfId="1883"/>
    <cellStyle name="Calculation 2 64 11" xfId="1884"/>
    <cellStyle name="Calculation 2 64 12" xfId="1885"/>
    <cellStyle name="Calculation 2 64 13" xfId="1886"/>
    <cellStyle name="Calculation 2 64 14" xfId="1887"/>
    <cellStyle name="Calculation 2 64 15" xfId="1888"/>
    <cellStyle name="Calculation 2 64 16" xfId="1889"/>
    <cellStyle name="Calculation 2 64 17" xfId="1890"/>
    <cellStyle name="Calculation 2 64 18" xfId="1891"/>
    <cellStyle name="Calculation 2 64 19" xfId="1892"/>
    <cellStyle name="Calculation 2 64 2" xfId="1893"/>
    <cellStyle name="Calculation 2 64 20" xfId="1894"/>
    <cellStyle name="Calculation 2 64 21" xfId="1895"/>
    <cellStyle name="Calculation 2 64 22" xfId="1896"/>
    <cellStyle name="Calculation 2 64 23" xfId="1897"/>
    <cellStyle name="Calculation 2 64 24" xfId="1898"/>
    <cellStyle name="Calculation 2 64 25" xfId="1899"/>
    <cellStyle name="Calculation 2 64 26" xfId="1900"/>
    <cellStyle name="Calculation 2 64 3" xfId="1901"/>
    <cellStyle name="Calculation 2 64 4" xfId="1902"/>
    <cellStyle name="Calculation 2 64 5" xfId="1903"/>
    <cellStyle name="Calculation 2 64 6" xfId="1904"/>
    <cellStyle name="Calculation 2 64 7" xfId="1905"/>
    <cellStyle name="Calculation 2 64 8" xfId="1906"/>
    <cellStyle name="Calculation 2 64 9" xfId="1907"/>
    <cellStyle name="Calculation 2 65" xfId="1908"/>
    <cellStyle name="Calculation 2 65 10" xfId="1909"/>
    <cellStyle name="Calculation 2 65 11" xfId="1910"/>
    <cellStyle name="Calculation 2 65 12" xfId="1911"/>
    <cellStyle name="Calculation 2 65 13" xfId="1912"/>
    <cellStyle name="Calculation 2 65 14" xfId="1913"/>
    <cellStyle name="Calculation 2 65 15" xfId="1914"/>
    <cellStyle name="Calculation 2 65 16" xfId="1915"/>
    <cellStyle name="Calculation 2 65 17" xfId="1916"/>
    <cellStyle name="Calculation 2 65 18" xfId="1917"/>
    <cellStyle name="Calculation 2 65 19" xfId="1918"/>
    <cellStyle name="Calculation 2 65 2" xfId="1919"/>
    <cellStyle name="Calculation 2 65 20" xfId="1920"/>
    <cellStyle name="Calculation 2 65 21" xfId="1921"/>
    <cellStyle name="Calculation 2 65 22" xfId="1922"/>
    <cellStyle name="Calculation 2 65 23" xfId="1923"/>
    <cellStyle name="Calculation 2 65 24" xfId="1924"/>
    <cellStyle name="Calculation 2 65 25" xfId="1925"/>
    <cellStyle name="Calculation 2 65 26" xfId="1926"/>
    <cellStyle name="Calculation 2 65 3" xfId="1927"/>
    <cellStyle name="Calculation 2 65 4" xfId="1928"/>
    <cellStyle name="Calculation 2 65 5" xfId="1929"/>
    <cellStyle name="Calculation 2 65 6" xfId="1930"/>
    <cellStyle name="Calculation 2 65 7" xfId="1931"/>
    <cellStyle name="Calculation 2 65 8" xfId="1932"/>
    <cellStyle name="Calculation 2 65 9" xfId="1933"/>
    <cellStyle name="Calculation 2 66" xfId="1934"/>
    <cellStyle name="Calculation 2 66 10" xfId="1935"/>
    <cellStyle name="Calculation 2 66 11" xfId="1936"/>
    <cellStyle name="Calculation 2 66 12" xfId="1937"/>
    <cellStyle name="Calculation 2 66 13" xfId="1938"/>
    <cellStyle name="Calculation 2 66 14" xfId="1939"/>
    <cellStyle name="Calculation 2 66 15" xfId="1940"/>
    <cellStyle name="Calculation 2 66 16" xfId="1941"/>
    <cellStyle name="Calculation 2 66 17" xfId="1942"/>
    <cellStyle name="Calculation 2 66 18" xfId="1943"/>
    <cellStyle name="Calculation 2 66 19" xfId="1944"/>
    <cellStyle name="Calculation 2 66 2" xfId="1945"/>
    <cellStyle name="Calculation 2 66 20" xfId="1946"/>
    <cellStyle name="Calculation 2 66 21" xfId="1947"/>
    <cellStyle name="Calculation 2 66 22" xfId="1948"/>
    <cellStyle name="Calculation 2 66 23" xfId="1949"/>
    <cellStyle name="Calculation 2 66 24" xfId="1950"/>
    <cellStyle name="Calculation 2 66 25" xfId="1951"/>
    <cellStyle name="Calculation 2 66 26" xfId="1952"/>
    <cellStyle name="Calculation 2 66 3" xfId="1953"/>
    <cellStyle name="Calculation 2 66 4" xfId="1954"/>
    <cellStyle name="Calculation 2 66 5" xfId="1955"/>
    <cellStyle name="Calculation 2 66 6" xfId="1956"/>
    <cellStyle name="Calculation 2 66 7" xfId="1957"/>
    <cellStyle name="Calculation 2 66 8" xfId="1958"/>
    <cellStyle name="Calculation 2 66 9" xfId="1959"/>
    <cellStyle name="Calculation 2 67" xfId="1960"/>
    <cellStyle name="Calculation 2 67 10" xfId="1961"/>
    <cellStyle name="Calculation 2 67 11" xfId="1962"/>
    <cellStyle name="Calculation 2 67 12" xfId="1963"/>
    <cellStyle name="Calculation 2 67 13" xfId="1964"/>
    <cellStyle name="Calculation 2 67 14" xfId="1965"/>
    <cellStyle name="Calculation 2 67 15" xfId="1966"/>
    <cellStyle name="Calculation 2 67 16" xfId="1967"/>
    <cellStyle name="Calculation 2 67 17" xfId="1968"/>
    <cellStyle name="Calculation 2 67 18" xfId="1969"/>
    <cellStyle name="Calculation 2 67 19" xfId="1970"/>
    <cellStyle name="Calculation 2 67 2" xfId="1971"/>
    <cellStyle name="Calculation 2 67 20" xfId="1972"/>
    <cellStyle name="Calculation 2 67 21" xfId="1973"/>
    <cellStyle name="Calculation 2 67 22" xfId="1974"/>
    <cellStyle name="Calculation 2 67 23" xfId="1975"/>
    <cellStyle name="Calculation 2 67 24" xfId="1976"/>
    <cellStyle name="Calculation 2 67 25" xfId="1977"/>
    <cellStyle name="Calculation 2 67 26" xfId="1978"/>
    <cellStyle name="Calculation 2 67 3" xfId="1979"/>
    <cellStyle name="Calculation 2 67 4" xfId="1980"/>
    <cellStyle name="Calculation 2 67 5" xfId="1981"/>
    <cellStyle name="Calculation 2 67 6" xfId="1982"/>
    <cellStyle name="Calculation 2 67 7" xfId="1983"/>
    <cellStyle name="Calculation 2 67 8" xfId="1984"/>
    <cellStyle name="Calculation 2 67 9" xfId="1985"/>
    <cellStyle name="Calculation 2 68" xfId="1986"/>
    <cellStyle name="Calculation 2 68 10" xfId="1987"/>
    <cellStyle name="Calculation 2 68 11" xfId="1988"/>
    <cellStyle name="Calculation 2 68 12" xfId="1989"/>
    <cellStyle name="Calculation 2 68 13" xfId="1990"/>
    <cellStyle name="Calculation 2 68 14" xfId="1991"/>
    <cellStyle name="Calculation 2 68 15" xfId="1992"/>
    <cellStyle name="Calculation 2 68 16" xfId="1993"/>
    <cellStyle name="Calculation 2 68 17" xfId="1994"/>
    <cellStyle name="Calculation 2 68 18" xfId="1995"/>
    <cellStyle name="Calculation 2 68 19" xfId="1996"/>
    <cellStyle name="Calculation 2 68 2" xfId="1997"/>
    <cellStyle name="Calculation 2 68 20" xfId="1998"/>
    <cellStyle name="Calculation 2 68 21" xfId="1999"/>
    <cellStyle name="Calculation 2 68 22" xfId="2000"/>
    <cellStyle name="Calculation 2 68 23" xfId="2001"/>
    <cellStyle name="Calculation 2 68 24" xfId="2002"/>
    <cellStyle name="Calculation 2 68 25" xfId="2003"/>
    <cellStyle name="Calculation 2 68 26" xfId="2004"/>
    <cellStyle name="Calculation 2 68 3" xfId="2005"/>
    <cellStyle name="Calculation 2 68 4" xfId="2006"/>
    <cellStyle name="Calculation 2 68 5" xfId="2007"/>
    <cellStyle name="Calculation 2 68 6" xfId="2008"/>
    <cellStyle name="Calculation 2 68 7" xfId="2009"/>
    <cellStyle name="Calculation 2 68 8" xfId="2010"/>
    <cellStyle name="Calculation 2 68 9" xfId="2011"/>
    <cellStyle name="Calculation 2 69" xfId="2012"/>
    <cellStyle name="Calculation 2 69 10" xfId="2013"/>
    <cellStyle name="Calculation 2 69 11" xfId="2014"/>
    <cellStyle name="Calculation 2 69 12" xfId="2015"/>
    <cellStyle name="Calculation 2 69 13" xfId="2016"/>
    <cellStyle name="Calculation 2 69 14" xfId="2017"/>
    <cellStyle name="Calculation 2 69 15" xfId="2018"/>
    <cellStyle name="Calculation 2 69 16" xfId="2019"/>
    <cellStyle name="Calculation 2 69 17" xfId="2020"/>
    <cellStyle name="Calculation 2 69 18" xfId="2021"/>
    <cellStyle name="Calculation 2 69 19" xfId="2022"/>
    <cellStyle name="Calculation 2 69 2" xfId="2023"/>
    <cellStyle name="Calculation 2 69 20" xfId="2024"/>
    <cellStyle name="Calculation 2 69 21" xfId="2025"/>
    <cellStyle name="Calculation 2 69 22" xfId="2026"/>
    <cellStyle name="Calculation 2 69 23" xfId="2027"/>
    <cellStyle name="Calculation 2 69 24" xfId="2028"/>
    <cellStyle name="Calculation 2 69 25" xfId="2029"/>
    <cellStyle name="Calculation 2 69 26" xfId="2030"/>
    <cellStyle name="Calculation 2 69 3" xfId="2031"/>
    <cellStyle name="Calculation 2 69 4" xfId="2032"/>
    <cellStyle name="Calculation 2 69 5" xfId="2033"/>
    <cellStyle name="Calculation 2 69 6" xfId="2034"/>
    <cellStyle name="Calculation 2 69 7" xfId="2035"/>
    <cellStyle name="Calculation 2 69 8" xfId="2036"/>
    <cellStyle name="Calculation 2 69 9" xfId="2037"/>
    <cellStyle name="Calculation 2 7" xfId="2038"/>
    <cellStyle name="Calculation 2 7 10" xfId="2039"/>
    <cellStyle name="Calculation 2 7 11" xfId="2040"/>
    <cellStyle name="Calculation 2 7 12" xfId="2041"/>
    <cellStyle name="Calculation 2 7 13" xfId="2042"/>
    <cellStyle name="Calculation 2 7 14" xfId="2043"/>
    <cellStyle name="Calculation 2 7 15" xfId="2044"/>
    <cellStyle name="Calculation 2 7 16" xfId="2045"/>
    <cellStyle name="Calculation 2 7 17" xfId="2046"/>
    <cellStyle name="Calculation 2 7 18" xfId="2047"/>
    <cellStyle name="Calculation 2 7 19" xfId="2048"/>
    <cellStyle name="Calculation 2 7 2" xfId="2049"/>
    <cellStyle name="Calculation 2 7 20" xfId="2050"/>
    <cellStyle name="Calculation 2 7 21" xfId="2051"/>
    <cellStyle name="Calculation 2 7 22" xfId="2052"/>
    <cellStyle name="Calculation 2 7 23" xfId="2053"/>
    <cellStyle name="Calculation 2 7 24" xfId="2054"/>
    <cellStyle name="Calculation 2 7 25" xfId="2055"/>
    <cellStyle name="Calculation 2 7 26" xfId="2056"/>
    <cellStyle name="Calculation 2 7 27" xfId="2057"/>
    <cellStyle name="Calculation 2 7 3" xfId="2058"/>
    <cellStyle name="Calculation 2 7 4" xfId="2059"/>
    <cellStyle name="Calculation 2 7 5" xfId="2060"/>
    <cellStyle name="Calculation 2 7 6" xfId="2061"/>
    <cellStyle name="Calculation 2 7 7" xfId="2062"/>
    <cellStyle name="Calculation 2 7 8" xfId="2063"/>
    <cellStyle name="Calculation 2 7 9" xfId="2064"/>
    <cellStyle name="Calculation 2 70" xfId="2065"/>
    <cellStyle name="Calculation 2 70 10" xfId="2066"/>
    <cellStyle name="Calculation 2 70 11" xfId="2067"/>
    <cellStyle name="Calculation 2 70 12" xfId="2068"/>
    <cellStyle name="Calculation 2 70 13" xfId="2069"/>
    <cellStyle name="Calculation 2 70 14" xfId="2070"/>
    <cellStyle name="Calculation 2 70 15" xfId="2071"/>
    <cellStyle name="Calculation 2 70 16" xfId="2072"/>
    <cellStyle name="Calculation 2 70 17" xfId="2073"/>
    <cellStyle name="Calculation 2 70 18" xfId="2074"/>
    <cellStyle name="Calculation 2 70 19" xfId="2075"/>
    <cellStyle name="Calculation 2 70 2" xfId="2076"/>
    <cellStyle name="Calculation 2 70 20" xfId="2077"/>
    <cellStyle name="Calculation 2 70 21" xfId="2078"/>
    <cellStyle name="Calculation 2 70 22" xfId="2079"/>
    <cellStyle name="Calculation 2 70 23" xfId="2080"/>
    <cellStyle name="Calculation 2 70 24" xfId="2081"/>
    <cellStyle name="Calculation 2 70 25" xfId="2082"/>
    <cellStyle name="Calculation 2 70 26" xfId="2083"/>
    <cellStyle name="Calculation 2 70 3" xfId="2084"/>
    <cellStyle name="Calculation 2 70 4" xfId="2085"/>
    <cellStyle name="Calculation 2 70 5" xfId="2086"/>
    <cellStyle name="Calculation 2 70 6" xfId="2087"/>
    <cellStyle name="Calculation 2 70 7" xfId="2088"/>
    <cellStyle name="Calculation 2 70 8" xfId="2089"/>
    <cellStyle name="Calculation 2 70 9" xfId="2090"/>
    <cellStyle name="Calculation 2 71" xfId="2091"/>
    <cellStyle name="Calculation 2 71 10" xfId="2092"/>
    <cellStyle name="Calculation 2 71 11" xfId="2093"/>
    <cellStyle name="Calculation 2 71 12" xfId="2094"/>
    <cellStyle name="Calculation 2 71 13" xfId="2095"/>
    <cellStyle name="Calculation 2 71 14" xfId="2096"/>
    <cellStyle name="Calculation 2 71 15" xfId="2097"/>
    <cellStyle name="Calculation 2 71 16" xfId="2098"/>
    <cellStyle name="Calculation 2 71 17" xfId="2099"/>
    <cellStyle name="Calculation 2 71 18" xfId="2100"/>
    <cellStyle name="Calculation 2 71 19" xfId="2101"/>
    <cellStyle name="Calculation 2 71 2" xfId="2102"/>
    <cellStyle name="Calculation 2 71 20" xfId="2103"/>
    <cellStyle name="Calculation 2 71 21" xfId="2104"/>
    <cellStyle name="Calculation 2 71 22" xfId="2105"/>
    <cellStyle name="Calculation 2 71 23" xfId="2106"/>
    <cellStyle name="Calculation 2 71 24" xfId="2107"/>
    <cellStyle name="Calculation 2 71 25" xfId="2108"/>
    <cellStyle name="Calculation 2 71 26" xfId="2109"/>
    <cellStyle name="Calculation 2 71 3" xfId="2110"/>
    <cellStyle name="Calculation 2 71 4" xfId="2111"/>
    <cellStyle name="Calculation 2 71 5" xfId="2112"/>
    <cellStyle name="Calculation 2 71 6" xfId="2113"/>
    <cellStyle name="Calculation 2 71 7" xfId="2114"/>
    <cellStyle name="Calculation 2 71 8" xfId="2115"/>
    <cellStyle name="Calculation 2 71 9" xfId="2116"/>
    <cellStyle name="Calculation 2 72" xfId="2117"/>
    <cellStyle name="Calculation 2 72 10" xfId="2118"/>
    <cellStyle name="Calculation 2 72 11" xfId="2119"/>
    <cellStyle name="Calculation 2 72 12" xfId="2120"/>
    <cellStyle name="Calculation 2 72 13" xfId="2121"/>
    <cellStyle name="Calculation 2 72 14" xfId="2122"/>
    <cellStyle name="Calculation 2 72 15" xfId="2123"/>
    <cellStyle name="Calculation 2 72 16" xfId="2124"/>
    <cellStyle name="Calculation 2 72 17" xfId="2125"/>
    <cellStyle name="Calculation 2 72 18" xfId="2126"/>
    <cellStyle name="Calculation 2 72 19" xfId="2127"/>
    <cellStyle name="Calculation 2 72 2" xfId="2128"/>
    <cellStyle name="Calculation 2 72 20" xfId="2129"/>
    <cellStyle name="Calculation 2 72 21" xfId="2130"/>
    <cellStyle name="Calculation 2 72 22" xfId="2131"/>
    <cellStyle name="Calculation 2 72 23" xfId="2132"/>
    <cellStyle name="Calculation 2 72 24" xfId="2133"/>
    <cellStyle name="Calculation 2 72 25" xfId="2134"/>
    <cellStyle name="Calculation 2 72 26" xfId="2135"/>
    <cellStyle name="Calculation 2 72 3" xfId="2136"/>
    <cellStyle name="Calculation 2 72 4" xfId="2137"/>
    <cellStyle name="Calculation 2 72 5" xfId="2138"/>
    <cellStyle name="Calculation 2 72 6" xfId="2139"/>
    <cellStyle name="Calculation 2 72 7" xfId="2140"/>
    <cellStyle name="Calculation 2 72 8" xfId="2141"/>
    <cellStyle name="Calculation 2 72 9" xfId="2142"/>
    <cellStyle name="Calculation 2 73" xfId="2143"/>
    <cellStyle name="Calculation 2 73 10" xfId="2144"/>
    <cellStyle name="Calculation 2 73 11" xfId="2145"/>
    <cellStyle name="Calculation 2 73 12" xfId="2146"/>
    <cellStyle name="Calculation 2 73 13" xfId="2147"/>
    <cellStyle name="Calculation 2 73 14" xfId="2148"/>
    <cellStyle name="Calculation 2 73 15" xfId="2149"/>
    <cellStyle name="Calculation 2 73 16" xfId="2150"/>
    <cellStyle name="Calculation 2 73 17" xfId="2151"/>
    <cellStyle name="Calculation 2 73 18" xfId="2152"/>
    <cellStyle name="Calculation 2 73 19" xfId="2153"/>
    <cellStyle name="Calculation 2 73 2" xfId="2154"/>
    <cellStyle name="Calculation 2 73 20" xfId="2155"/>
    <cellStyle name="Calculation 2 73 21" xfId="2156"/>
    <cellStyle name="Calculation 2 73 22" xfId="2157"/>
    <cellStyle name="Calculation 2 73 23" xfId="2158"/>
    <cellStyle name="Calculation 2 73 24" xfId="2159"/>
    <cellStyle name="Calculation 2 73 25" xfId="2160"/>
    <cellStyle name="Calculation 2 73 26" xfId="2161"/>
    <cellStyle name="Calculation 2 73 3" xfId="2162"/>
    <cellStyle name="Calculation 2 73 4" xfId="2163"/>
    <cellStyle name="Calculation 2 73 5" xfId="2164"/>
    <cellStyle name="Calculation 2 73 6" xfId="2165"/>
    <cellStyle name="Calculation 2 73 7" xfId="2166"/>
    <cellStyle name="Calculation 2 73 8" xfId="2167"/>
    <cellStyle name="Calculation 2 73 9" xfId="2168"/>
    <cellStyle name="Calculation 2 74" xfId="2169"/>
    <cellStyle name="Calculation 2 74 10" xfId="2170"/>
    <cellStyle name="Calculation 2 74 11" xfId="2171"/>
    <cellStyle name="Calculation 2 74 12" xfId="2172"/>
    <cellStyle name="Calculation 2 74 13" xfId="2173"/>
    <cellStyle name="Calculation 2 74 14" xfId="2174"/>
    <cellStyle name="Calculation 2 74 15" xfId="2175"/>
    <cellStyle name="Calculation 2 74 16" xfId="2176"/>
    <cellStyle name="Calculation 2 74 17" xfId="2177"/>
    <cellStyle name="Calculation 2 74 18" xfId="2178"/>
    <cellStyle name="Calculation 2 74 19" xfId="2179"/>
    <cellStyle name="Calculation 2 74 2" xfId="2180"/>
    <cellStyle name="Calculation 2 74 20" xfId="2181"/>
    <cellStyle name="Calculation 2 74 21" xfId="2182"/>
    <cellStyle name="Calculation 2 74 22" xfId="2183"/>
    <cellStyle name="Calculation 2 74 23" xfId="2184"/>
    <cellStyle name="Calculation 2 74 24" xfId="2185"/>
    <cellStyle name="Calculation 2 74 25" xfId="2186"/>
    <cellStyle name="Calculation 2 74 26" xfId="2187"/>
    <cellStyle name="Calculation 2 74 3" xfId="2188"/>
    <cellStyle name="Calculation 2 74 4" xfId="2189"/>
    <cellStyle name="Calculation 2 74 5" xfId="2190"/>
    <cellStyle name="Calculation 2 74 6" xfId="2191"/>
    <cellStyle name="Calculation 2 74 7" xfId="2192"/>
    <cellStyle name="Calculation 2 74 8" xfId="2193"/>
    <cellStyle name="Calculation 2 74 9" xfId="2194"/>
    <cellStyle name="Calculation 2 75" xfId="2195"/>
    <cellStyle name="Calculation 2 75 10" xfId="2196"/>
    <cellStyle name="Calculation 2 75 11" xfId="2197"/>
    <cellStyle name="Calculation 2 75 12" xfId="2198"/>
    <cellStyle name="Calculation 2 75 13" xfId="2199"/>
    <cellStyle name="Calculation 2 75 14" xfId="2200"/>
    <cellStyle name="Calculation 2 75 15" xfId="2201"/>
    <cellStyle name="Calculation 2 75 16" xfId="2202"/>
    <cellStyle name="Calculation 2 75 17" xfId="2203"/>
    <cellStyle name="Calculation 2 75 18" xfId="2204"/>
    <cellStyle name="Calculation 2 75 19" xfId="2205"/>
    <cellStyle name="Calculation 2 75 2" xfId="2206"/>
    <cellStyle name="Calculation 2 75 20" xfId="2207"/>
    <cellStyle name="Calculation 2 75 21" xfId="2208"/>
    <cellStyle name="Calculation 2 75 22" xfId="2209"/>
    <cellStyle name="Calculation 2 75 23" xfId="2210"/>
    <cellStyle name="Calculation 2 75 24" xfId="2211"/>
    <cellStyle name="Calculation 2 75 25" xfId="2212"/>
    <cellStyle name="Calculation 2 75 26" xfId="2213"/>
    <cellStyle name="Calculation 2 75 3" xfId="2214"/>
    <cellStyle name="Calculation 2 75 4" xfId="2215"/>
    <cellStyle name="Calculation 2 75 5" xfId="2216"/>
    <cellStyle name="Calculation 2 75 6" xfId="2217"/>
    <cellStyle name="Calculation 2 75 7" xfId="2218"/>
    <cellStyle name="Calculation 2 75 8" xfId="2219"/>
    <cellStyle name="Calculation 2 75 9" xfId="2220"/>
    <cellStyle name="Calculation 2 76" xfId="2221"/>
    <cellStyle name="Calculation 2 76 10" xfId="2222"/>
    <cellStyle name="Calculation 2 76 11" xfId="2223"/>
    <cellStyle name="Calculation 2 76 12" xfId="2224"/>
    <cellStyle name="Calculation 2 76 13" xfId="2225"/>
    <cellStyle name="Calculation 2 76 14" xfId="2226"/>
    <cellStyle name="Calculation 2 76 15" xfId="2227"/>
    <cellStyle name="Calculation 2 76 16" xfId="2228"/>
    <cellStyle name="Calculation 2 76 17" xfId="2229"/>
    <cellStyle name="Calculation 2 76 18" xfId="2230"/>
    <cellStyle name="Calculation 2 76 19" xfId="2231"/>
    <cellStyle name="Calculation 2 76 2" xfId="2232"/>
    <cellStyle name="Calculation 2 76 20" xfId="2233"/>
    <cellStyle name="Calculation 2 76 21" xfId="2234"/>
    <cellStyle name="Calculation 2 76 22" xfId="2235"/>
    <cellStyle name="Calculation 2 76 23" xfId="2236"/>
    <cellStyle name="Calculation 2 76 24" xfId="2237"/>
    <cellStyle name="Calculation 2 76 25" xfId="2238"/>
    <cellStyle name="Calculation 2 76 26" xfId="2239"/>
    <cellStyle name="Calculation 2 76 3" xfId="2240"/>
    <cellStyle name="Calculation 2 76 4" xfId="2241"/>
    <cellStyle name="Calculation 2 76 5" xfId="2242"/>
    <cellStyle name="Calculation 2 76 6" xfId="2243"/>
    <cellStyle name="Calculation 2 76 7" xfId="2244"/>
    <cellStyle name="Calculation 2 76 8" xfId="2245"/>
    <cellStyle name="Calculation 2 76 9" xfId="2246"/>
    <cellStyle name="Calculation 2 77" xfId="2247"/>
    <cellStyle name="Calculation 2 77 10" xfId="2248"/>
    <cellStyle name="Calculation 2 77 11" xfId="2249"/>
    <cellStyle name="Calculation 2 77 12" xfId="2250"/>
    <cellStyle name="Calculation 2 77 13" xfId="2251"/>
    <cellStyle name="Calculation 2 77 14" xfId="2252"/>
    <cellStyle name="Calculation 2 77 15" xfId="2253"/>
    <cellStyle name="Calculation 2 77 16" xfId="2254"/>
    <cellStyle name="Calculation 2 77 17" xfId="2255"/>
    <cellStyle name="Calculation 2 77 18" xfId="2256"/>
    <cellStyle name="Calculation 2 77 19" xfId="2257"/>
    <cellStyle name="Calculation 2 77 2" xfId="2258"/>
    <cellStyle name="Calculation 2 77 20" xfId="2259"/>
    <cellStyle name="Calculation 2 77 21" xfId="2260"/>
    <cellStyle name="Calculation 2 77 22" xfId="2261"/>
    <cellStyle name="Calculation 2 77 23" xfId="2262"/>
    <cellStyle name="Calculation 2 77 24" xfId="2263"/>
    <cellStyle name="Calculation 2 77 25" xfId="2264"/>
    <cellStyle name="Calculation 2 77 26" xfId="2265"/>
    <cellStyle name="Calculation 2 77 3" xfId="2266"/>
    <cellStyle name="Calculation 2 77 4" xfId="2267"/>
    <cellStyle name="Calculation 2 77 5" xfId="2268"/>
    <cellStyle name="Calculation 2 77 6" xfId="2269"/>
    <cellStyle name="Calculation 2 77 7" xfId="2270"/>
    <cellStyle name="Calculation 2 77 8" xfId="2271"/>
    <cellStyle name="Calculation 2 77 9" xfId="2272"/>
    <cellStyle name="Calculation 2 78" xfId="2273"/>
    <cellStyle name="Calculation 2 78 10" xfId="2274"/>
    <cellStyle name="Calculation 2 78 11" xfId="2275"/>
    <cellStyle name="Calculation 2 78 12" xfId="2276"/>
    <cellStyle name="Calculation 2 78 13" xfId="2277"/>
    <cellStyle name="Calculation 2 78 14" xfId="2278"/>
    <cellStyle name="Calculation 2 78 15" xfId="2279"/>
    <cellStyle name="Calculation 2 78 16" xfId="2280"/>
    <cellStyle name="Calculation 2 78 17" xfId="2281"/>
    <cellStyle name="Calculation 2 78 18" xfId="2282"/>
    <cellStyle name="Calculation 2 78 19" xfId="2283"/>
    <cellStyle name="Calculation 2 78 2" xfId="2284"/>
    <cellStyle name="Calculation 2 78 20" xfId="2285"/>
    <cellStyle name="Calculation 2 78 21" xfId="2286"/>
    <cellStyle name="Calculation 2 78 22" xfId="2287"/>
    <cellStyle name="Calculation 2 78 23" xfId="2288"/>
    <cellStyle name="Calculation 2 78 24" xfId="2289"/>
    <cellStyle name="Calculation 2 78 25" xfId="2290"/>
    <cellStyle name="Calculation 2 78 26" xfId="2291"/>
    <cellStyle name="Calculation 2 78 3" xfId="2292"/>
    <cellStyle name="Calculation 2 78 4" xfId="2293"/>
    <cellStyle name="Calculation 2 78 5" xfId="2294"/>
    <cellStyle name="Calculation 2 78 6" xfId="2295"/>
    <cellStyle name="Calculation 2 78 7" xfId="2296"/>
    <cellStyle name="Calculation 2 78 8" xfId="2297"/>
    <cellStyle name="Calculation 2 78 9" xfId="2298"/>
    <cellStyle name="Calculation 2 79" xfId="2299"/>
    <cellStyle name="Calculation 2 79 10" xfId="2300"/>
    <cellStyle name="Calculation 2 79 11" xfId="2301"/>
    <cellStyle name="Calculation 2 79 12" xfId="2302"/>
    <cellStyle name="Calculation 2 79 13" xfId="2303"/>
    <cellStyle name="Calculation 2 79 14" xfId="2304"/>
    <cellStyle name="Calculation 2 79 15" xfId="2305"/>
    <cellStyle name="Calculation 2 79 16" xfId="2306"/>
    <cellStyle name="Calculation 2 79 17" xfId="2307"/>
    <cellStyle name="Calculation 2 79 18" xfId="2308"/>
    <cellStyle name="Calculation 2 79 19" xfId="2309"/>
    <cellStyle name="Calculation 2 79 2" xfId="2310"/>
    <cellStyle name="Calculation 2 79 20" xfId="2311"/>
    <cellStyle name="Calculation 2 79 21" xfId="2312"/>
    <cellStyle name="Calculation 2 79 22" xfId="2313"/>
    <cellStyle name="Calculation 2 79 23" xfId="2314"/>
    <cellStyle name="Calculation 2 79 24" xfId="2315"/>
    <cellStyle name="Calculation 2 79 25" xfId="2316"/>
    <cellStyle name="Calculation 2 79 26" xfId="2317"/>
    <cellStyle name="Calculation 2 79 3" xfId="2318"/>
    <cellStyle name="Calculation 2 79 4" xfId="2319"/>
    <cellStyle name="Calculation 2 79 5" xfId="2320"/>
    <cellStyle name="Calculation 2 79 6" xfId="2321"/>
    <cellStyle name="Calculation 2 79 7" xfId="2322"/>
    <cellStyle name="Calculation 2 79 8" xfId="2323"/>
    <cellStyle name="Calculation 2 79 9" xfId="2324"/>
    <cellStyle name="Calculation 2 8" xfId="2325"/>
    <cellStyle name="Calculation 2 8 10" xfId="2326"/>
    <cellStyle name="Calculation 2 8 11" xfId="2327"/>
    <cellStyle name="Calculation 2 8 12" xfId="2328"/>
    <cellStyle name="Calculation 2 8 13" xfId="2329"/>
    <cellStyle name="Calculation 2 8 14" xfId="2330"/>
    <cellStyle name="Calculation 2 8 15" xfId="2331"/>
    <cellStyle name="Calculation 2 8 16" xfId="2332"/>
    <cellStyle name="Calculation 2 8 17" xfId="2333"/>
    <cellStyle name="Calculation 2 8 18" xfId="2334"/>
    <cellStyle name="Calculation 2 8 19" xfId="2335"/>
    <cellStyle name="Calculation 2 8 2" xfId="2336"/>
    <cellStyle name="Calculation 2 8 20" xfId="2337"/>
    <cellStyle name="Calculation 2 8 21" xfId="2338"/>
    <cellStyle name="Calculation 2 8 22" xfId="2339"/>
    <cellStyle name="Calculation 2 8 23" xfId="2340"/>
    <cellStyle name="Calculation 2 8 24" xfId="2341"/>
    <cellStyle name="Calculation 2 8 25" xfId="2342"/>
    <cellStyle name="Calculation 2 8 26" xfId="2343"/>
    <cellStyle name="Calculation 2 8 27" xfId="2344"/>
    <cellStyle name="Calculation 2 8 3" xfId="2345"/>
    <cellStyle name="Calculation 2 8 4" xfId="2346"/>
    <cellStyle name="Calculation 2 8 5" xfId="2347"/>
    <cellStyle name="Calculation 2 8 6" xfId="2348"/>
    <cellStyle name="Calculation 2 8 7" xfId="2349"/>
    <cellStyle name="Calculation 2 8 8" xfId="2350"/>
    <cellStyle name="Calculation 2 8 9" xfId="2351"/>
    <cellStyle name="Calculation 2 80" xfId="2352"/>
    <cellStyle name="Calculation 2 80 10" xfId="2353"/>
    <cellStyle name="Calculation 2 80 11" xfId="2354"/>
    <cellStyle name="Calculation 2 80 12" xfId="2355"/>
    <cellStyle name="Calculation 2 80 13" xfId="2356"/>
    <cellStyle name="Calculation 2 80 14" xfId="2357"/>
    <cellStyle name="Calculation 2 80 15" xfId="2358"/>
    <cellStyle name="Calculation 2 80 16" xfId="2359"/>
    <cellStyle name="Calculation 2 80 17" xfId="2360"/>
    <cellStyle name="Calculation 2 80 18" xfId="2361"/>
    <cellStyle name="Calculation 2 80 19" xfId="2362"/>
    <cellStyle name="Calculation 2 80 2" xfId="2363"/>
    <cellStyle name="Calculation 2 80 20" xfId="2364"/>
    <cellStyle name="Calculation 2 80 21" xfId="2365"/>
    <cellStyle name="Calculation 2 80 22" xfId="2366"/>
    <cellStyle name="Calculation 2 80 23" xfId="2367"/>
    <cellStyle name="Calculation 2 80 24" xfId="2368"/>
    <cellStyle name="Calculation 2 80 25" xfId="2369"/>
    <cellStyle name="Calculation 2 80 26" xfId="2370"/>
    <cellStyle name="Calculation 2 80 3" xfId="2371"/>
    <cellStyle name="Calculation 2 80 4" xfId="2372"/>
    <cellStyle name="Calculation 2 80 5" xfId="2373"/>
    <cellStyle name="Calculation 2 80 6" xfId="2374"/>
    <cellStyle name="Calculation 2 80 7" xfId="2375"/>
    <cellStyle name="Calculation 2 80 8" xfId="2376"/>
    <cellStyle name="Calculation 2 80 9" xfId="2377"/>
    <cellStyle name="Calculation 2 81" xfId="2378"/>
    <cellStyle name="Calculation 2 81 10" xfId="2379"/>
    <cellStyle name="Calculation 2 81 11" xfId="2380"/>
    <cellStyle name="Calculation 2 81 12" xfId="2381"/>
    <cellStyle name="Calculation 2 81 13" xfId="2382"/>
    <cellStyle name="Calculation 2 81 14" xfId="2383"/>
    <cellStyle name="Calculation 2 81 15" xfId="2384"/>
    <cellStyle name="Calculation 2 81 16" xfId="2385"/>
    <cellStyle name="Calculation 2 81 17" xfId="2386"/>
    <cellStyle name="Calculation 2 81 18" xfId="2387"/>
    <cellStyle name="Calculation 2 81 19" xfId="2388"/>
    <cellStyle name="Calculation 2 81 2" xfId="2389"/>
    <cellStyle name="Calculation 2 81 20" xfId="2390"/>
    <cellStyle name="Calculation 2 81 21" xfId="2391"/>
    <cellStyle name="Calculation 2 81 22" xfId="2392"/>
    <cellStyle name="Calculation 2 81 23" xfId="2393"/>
    <cellStyle name="Calculation 2 81 24" xfId="2394"/>
    <cellStyle name="Calculation 2 81 25" xfId="2395"/>
    <cellStyle name="Calculation 2 81 26" xfId="2396"/>
    <cellStyle name="Calculation 2 81 3" xfId="2397"/>
    <cellStyle name="Calculation 2 81 4" xfId="2398"/>
    <cellStyle name="Calculation 2 81 5" xfId="2399"/>
    <cellStyle name="Calculation 2 81 6" xfId="2400"/>
    <cellStyle name="Calculation 2 81 7" xfId="2401"/>
    <cellStyle name="Calculation 2 81 8" xfId="2402"/>
    <cellStyle name="Calculation 2 81 9" xfId="2403"/>
    <cellStyle name="Calculation 2 82" xfId="2404"/>
    <cellStyle name="Calculation 2 82 10" xfId="2405"/>
    <cellStyle name="Calculation 2 82 11" xfId="2406"/>
    <cellStyle name="Calculation 2 82 12" xfId="2407"/>
    <cellStyle name="Calculation 2 82 13" xfId="2408"/>
    <cellStyle name="Calculation 2 82 14" xfId="2409"/>
    <cellStyle name="Calculation 2 82 15" xfId="2410"/>
    <cellStyle name="Calculation 2 82 16" xfId="2411"/>
    <cellStyle name="Calculation 2 82 17" xfId="2412"/>
    <cellStyle name="Calculation 2 82 18" xfId="2413"/>
    <cellStyle name="Calculation 2 82 19" xfId="2414"/>
    <cellStyle name="Calculation 2 82 2" xfId="2415"/>
    <cellStyle name="Calculation 2 82 20" xfId="2416"/>
    <cellStyle name="Calculation 2 82 21" xfId="2417"/>
    <cellStyle name="Calculation 2 82 22" xfId="2418"/>
    <cellStyle name="Calculation 2 82 23" xfId="2419"/>
    <cellStyle name="Calculation 2 82 24" xfId="2420"/>
    <cellStyle name="Calculation 2 82 25" xfId="2421"/>
    <cellStyle name="Calculation 2 82 26" xfId="2422"/>
    <cellStyle name="Calculation 2 82 3" xfId="2423"/>
    <cellStyle name="Calculation 2 82 4" xfId="2424"/>
    <cellStyle name="Calculation 2 82 5" xfId="2425"/>
    <cellStyle name="Calculation 2 82 6" xfId="2426"/>
    <cellStyle name="Calculation 2 82 7" xfId="2427"/>
    <cellStyle name="Calculation 2 82 8" xfId="2428"/>
    <cellStyle name="Calculation 2 82 9" xfId="2429"/>
    <cellStyle name="Calculation 2 83" xfId="2430"/>
    <cellStyle name="Calculation 2 83 10" xfId="2431"/>
    <cellStyle name="Calculation 2 83 11" xfId="2432"/>
    <cellStyle name="Calculation 2 83 12" xfId="2433"/>
    <cellStyle name="Calculation 2 83 13" xfId="2434"/>
    <cellStyle name="Calculation 2 83 14" xfId="2435"/>
    <cellStyle name="Calculation 2 83 15" xfId="2436"/>
    <cellStyle name="Calculation 2 83 16" xfId="2437"/>
    <cellStyle name="Calculation 2 83 17" xfId="2438"/>
    <cellStyle name="Calculation 2 83 18" xfId="2439"/>
    <cellStyle name="Calculation 2 83 19" xfId="2440"/>
    <cellStyle name="Calculation 2 83 2" xfId="2441"/>
    <cellStyle name="Calculation 2 83 20" xfId="2442"/>
    <cellStyle name="Calculation 2 83 21" xfId="2443"/>
    <cellStyle name="Calculation 2 83 22" xfId="2444"/>
    <cellStyle name="Calculation 2 83 23" xfId="2445"/>
    <cellStyle name="Calculation 2 83 24" xfId="2446"/>
    <cellStyle name="Calculation 2 83 25" xfId="2447"/>
    <cellStyle name="Calculation 2 83 26" xfId="2448"/>
    <cellStyle name="Calculation 2 83 3" xfId="2449"/>
    <cellStyle name="Calculation 2 83 4" xfId="2450"/>
    <cellStyle name="Calculation 2 83 5" xfId="2451"/>
    <cellStyle name="Calculation 2 83 6" xfId="2452"/>
    <cellStyle name="Calculation 2 83 7" xfId="2453"/>
    <cellStyle name="Calculation 2 83 8" xfId="2454"/>
    <cellStyle name="Calculation 2 83 9" xfId="2455"/>
    <cellStyle name="Calculation 2 84" xfId="2456"/>
    <cellStyle name="Calculation 2 84 10" xfId="2457"/>
    <cellStyle name="Calculation 2 84 11" xfId="2458"/>
    <cellStyle name="Calculation 2 84 12" xfId="2459"/>
    <cellStyle name="Calculation 2 84 13" xfId="2460"/>
    <cellStyle name="Calculation 2 84 14" xfId="2461"/>
    <cellStyle name="Calculation 2 84 15" xfId="2462"/>
    <cellStyle name="Calculation 2 84 16" xfId="2463"/>
    <cellStyle name="Calculation 2 84 17" xfId="2464"/>
    <cellStyle name="Calculation 2 84 18" xfId="2465"/>
    <cellStyle name="Calculation 2 84 19" xfId="2466"/>
    <cellStyle name="Calculation 2 84 2" xfId="2467"/>
    <cellStyle name="Calculation 2 84 20" xfId="2468"/>
    <cellStyle name="Calculation 2 84 21" xfId="2469"/>
    <cellStyle name="Calculation 2 84 22" xfId="2470"/>
    <cellStyle name="Calculation 2 84 23" xfId="2471"/>
    <cellStyle name="Calculation 2 84 24" xfId="2472"/>
    <cellStyle name="Calculation 2 84 25" xfId="2473"/>
    <cellStyle name="Calculation 2 84 26" xfId="2474"/>
    <cellStyle name="Calculation 2 84 3" xfId="2475"/>
    <cellStyle name="Calculation 2 84 4" xfId="2476"/>
    <cellStyle name="Calculation 2 84 5" xfId="2477"/>
    <cellStyle name="Calculation 2 84 6" xfId="2478"/>
    <cellStyle name="Calculation 2 84 7" xfId="2479"/>
    <cellStyle name="Calculation 2 84 8" xfId="2480"/>
    <cellStyle name="Calculation 2 84 9" xfId="2481"/>
    <cellStyle name="Calculation 2 85" xfId="2482"/>
    <cellStyle name="Calculation 2 85 10" xfId="2483"/>
    <cellStyle name="Calculation 2 85 11" xfId="2484"/>
    <cellStyle name="Calculation 2 85 12" xfId="2485"/>
    <cellStyle name="Calculation 2 85 13" xfId="2486"/>
    <cellStyle name="Calculation 2 85 14" xfId="2487"/>
    <cellStyle name="Calculation 2 85 15" xfId="2488"/>
    <cellStyle name="Calculation 2 85 16" xfId="2489"/>
    <cellStyle name="Calculation 2 85 17" xfId="2490"/>
    <cellStyle name="Calculation 2 85 18" xfId="2491"/>
    <cellStyle name="Calculation 2 85 19" xfId="2492"/>
    <cellStyle name="Calculation 2 85 2" xfId="2493"/>
    <cellStyle name="Calculation 2 85 20" xfId="2494"/>
    <cellStyle name="Calculation 2 85 21" xfId="2495"/>
    <cellStyle name="Calculation 2 85 22" xfId="2496"/>
    <cellStyle name="Calculation 2 85 23" xfId="2497"/>
    <cellStyle name="Calculation 2 85 24" xfId="2498"/>
    <cellStyle name="Calculation 2 85 25" xfId="2499"/>
    <cellStyle name="Calculation 2 85 26" xfId="2500"/>
    <cellStyle name="Calculation 2 85 3" xfId="2501"/>
    <cellStyle name="Calculation 2 85 4" xfId="2502"/>
    <cellStyle name="Calculation 2 85 5" xfId="2503"/>
    <cellStyle name="Calculation 2 85 6" xfId="2504"/>
    <cellStyle name="Calculation 2 85 7" xfId="2505"/>
    <cellStyle name="Calculation 2 85 8" xfId="2506"/>
    <cellStyle name="Calculation 2 85 9" xfId="2507"/>
    <cellStyle name="Calculation 2 86" xfId="2508"/>
    <cellStyle name="Calculation 2 86 10" xfId="2509"/>
    <cellStyle name="Calculation 2 86 11" xfId="2510"/>
    <cellStyle name="Calculation 2 86 12" xfId="2511"/>
    <cellStyle name="Calculation 2 86 13" xfId="2512"/>
    <cellStyle name="Calculation 2 86 14" xfId="2513"/>
    <cellStyle name="Calculation 2 86 15" xfId="2514"/>
    <cellStyle name="Calculation 2 86 16" xfId="2515"/>
    <cellStyle name="Calculation 2 86 17" xfId="2516"/>
    <cellStyle name="Calculation 2 86 18" xfId="2517"/>
    <cellStyle name="Calculation 2 86 19" xfId="2518"/>
    <cellStyle name="Calculation 2 86 2" xfId="2519"/>
    <cellStyle name="Calculation 2 86 20" xfId="2520"/>
    <cellStyle name="Calculation 2 86 21" xfId="2521"/>
    <cellStyle name="Calculation 2 86 22" xfId="2522"/>
    <cellStyle name="Calculation 2 86 23" xfId="2523"/>
    <cellStyle name="Calculation 2 86 24" xfId="2524"/>
    <cellStyle name="Calculation 2 86 25" xfId="2525"/>
    <cellStyle name="Calculation 2 86 26" xfId="2526"/>
    <cellStyle name="Calculation 2 86 3" xfId="2527"/>
    <cellStyle name="Calculation 2 86 4" xfId="2528"/>
    <cellStyle name="Calculation 2 86 5" xfId="2529"/>
    <cellStyle name="Calculation 2 86 6" xfId="2530"/>
    <cellStyle name="Calculation 2 86 7" xfId="2531"/>
    <cellStyle name="Calculation 2 86 8" xfId="2532"/>
    <cellStyle name="Calculation 2 86 9" xfId="2533"/>
    <cellStyle name="Calculation 2 87" xfId="2534"/>
    <cellStyle name="Calculation 2 87 10" xfId="2535"/>
    <cellStyle name="Calculation 2 87 11" xfId="2536"/>
    <cellStyle name="Calculation 2 87 12" xfId="2537"/>
    <cellStyle name="Calculation 2 87 13" xfId="2538"/>
    <cellStyle name="Calculation 2 87 14" xfId="2539"/>
    <cellStyle name="Calculation 2 87 15" xfId="2540"/>
    <cellStyle name="Calculation 2 87 16" xfId="2541"/>
    <cellStyle name="Calculation 2 87 17" xfId="2542"/>
    <cellStyle name="Calculation 2 87 18" xfId="2543"/>
    <cellStyle name="Calculation 2 87 19" xfId="2544"/>
    <cellStyle name="Calculation 2 87 2" xfId="2545"/>
    <cellStyle name="Calculation 2 87 20" xfId="2546"/>
    <cellStyle name="Calculation 2 87 21" xfId="2547"/>
    <cellStyle name="Calculation 2 87 22" xfId="2548"/>
    <cellStyle name="Calculation 2 87 23" xfId="2549"/>
    <cellStyle name="Calculation 2 87 24" xfId="2550"/>
    <cellStyle name="Calculation 2 87 25" xfId="2551"/>
    <cellStyle name="Calculation 2 87 26" xfId="2552"/>
    <cellStyle name="Calculation 2 87 3" xfId="2553"/>
    <cellStyle name="Calculation 2 87 4" xfId="2554"/>
    <cellStyle name="Calculation 2 87 5" xfId="2555"/>
    <cellStyle name="Calculation 2 87 6" xfId="2556"/>
    <cellStyle name="Calculation 2 87 7" xfId="2557"/>
    <cellStyle name="Calculation 2 87 8" xfId="2558"/>
    <cellStyle name="Calculation 2 87 9" xfId="2559"/>
    <cellStyle name="Calculation 2 88" xfId="2560"/>
    <cellStyle name="Calculation 2 88 10" xfId="2561"/>
    <cellStyle name="Calculation 2 88 11" xfId="2562"/>
    <cellStyle name="Calculation 2 88 12" xfId="2563"/>
    <cellStyle name="Calculation 2 88 13" xfId="2564"/>
    <cellStyle name="Calculation 2 88 14" xfId="2565"/>
    <cellStyle name="Calculation 2 88 15" xfId="2566"/>
    <cellStyle name="Calculation 2 88 16" xfId="2567"/>
    <cellStyle name="Calculation 2 88 17" xfId="2568"/>
    <cellStyle name="Calculation 2 88 18" xfId="2569"/>
    <cellStyle name="Calculation 2 88 19" xfId="2570"/>
    <cellStyle name="Calculation 2 88 2" xfId="2571"/>
    <cellStyle name="Calculation 2 88 20" xfId="2572"/>
    <cellStyle name="Calculation 2 88 21" xfId="2573"/>
    <cellStyle name="Calculation 2 88 22" xfId="2574"/>
    <cellStyle name="Calculation 2 88 23" xfId="2575"/>
    <cellStyle name="Calculation 2 88 24" xfId="2576"/>
    <cellStyle name="Calculation 2 88 25" xfId="2577"/>
    <cellStyle name="Calculation 2 88 26" xfId="2578"/>
    <cellStyle name="Calculation 2 88 3" xfId="2579"/>
    <cellStyle name="Calculation 2 88 4" xfId="2580"/>
    <cellStyle name="Calculation 2 88 5" xfId="2581"/>
    <cellStyle name="Calculation 2 88 6" xfId="2582"/>
    <cellStyle name="Calculation 2 88 7" xfId="2583"/>
    <cellStyle name="Calculation 2 88 8" xfId="2584"/>
    <cellStyle name="Calculation 2 88 9" xfId="2585"/>
    <cellStyle name="Calculation 2 89" xfId="2586"/>
    <cellStyle name="Calculation 2 89 10" xfId="2587"/>
    <cellStyle name="Calculation 2 89 11" xfId="2588"/>
    <cellStyle name="Calculation 2 89 12" xfId="2589"/>
    <cellStyle name="Calculation 2 89 13" xfId="2590"/>
    <cellStyle name="Calculation 2 89 14" xfId="2591"/>
    <cellStyle name="Calculation 2 89 15" xfId="2592"/>
    <cellStyle name="Calculation 2 89 16" xfId="2593"/>
    <cellStyle name="Calculation 2 89 17" xfId="2594"/>
    <cellStyle name="Calculation 2 89 18" xfId="2595"/>
    <cellStyle name="Calculation 2 89 19" xfId="2596"/>
    <cellStyle name="Calculation 2 89 2" xfId="2597"/>
    <cellStyle name="Calculation 2 89 20" xfId="2598"/>
    <cellStyle name="Calculation 2 89 21" xfId="2599"/>
    <cellStyle name="Calculation 2 89 22" xfId="2600"/>
    <cellStyle name="Calculation 2 89 23" xfId="2601"/>
    <cellStyle name="Calculation 2 89 24" xfId="2602"/>
    <cellStyle name="Calculation 2 89 25" xfId="2603"/>
    <cellStyle name="Calculation 2 89 26" xfId="2604"/>
    <cellStyle name="Calculation 2 89 3" xfId="2605"/>
    <cellStyle name="Calculation 2 89 4" xfId="2606"/>
    <cellStyle name="Calculation 2 89 5" xfId="2607"/>
    <cellStyle name="Calculation 2 89 6" xfId="2608"/>
    <cellStyle name="Calculation 2 89 7" xfId="2609"/>
    <cellStyle name="Calculation 2 89 8" xfId="2610"/>
    <cellStyle name="Calculation 2 89 9" xfId="2611"/>
    <cellStyle name="Calculation 2 9" xfId="2612"/>
    <cellStyle name="Calculation 2 9 10" xfId="2613"/>
    <cellStyle name="Calculation 2 9 11" xfId="2614"/>
    <cellStyle name="Calculation 2 9 12" xfId="2615"/>
    <cellStyle name="Calculation 2 9 13" xfId="2616"/>
    <cellStyle name="Calculation 2 9 14" xfId="2617"/>
    <cellStyle name="Calculation 2 9 15" xfId="2618"/>
    <cellStyle name="Calculation 2 9 16" xfId="2619"/>
    <cellStyle name="Calculation 2 9 17" xfId="2620"/>
    <cellStyle name="Calculation 2 9 18" xfId="2621"/>
    <cellStyle name="Calculation 2 9 19" xfId="2622"/>
    <cellStyle name="Calculation 2 9 2" xfId="2623"/>
    <cellStyle name="Calculation 2 9 20" xfId="2624"/>
    <cellStyle name="Calculation 2 9 21" xfId="2625"/>
    <cellStyle name="Calculation 2 9 22" xfId="2626"/>
    <cellStyle name="Calculation 2 9 23" xfId="2627"/>
    <cellStyle name="Calculation 2 9 24" xfId="2628"/>
    <cellStyle name="Calculation 2 9 25" xfId="2629"/>
    <cellStyle name="Calculation 2 9 26" xfId="2630"/>
    <cellStyle name="Calculation 2 9 27" xfId="2631"/>
    <cellStyle name="Calculation 2 9 3" xfId="2632"/>
    <cellStyle name="Calculation 2 9 4" xfId="2633"/>
    <cellStyle name="Calculation 2 9 5" xfId="2634"/>
    <cellStyle name="Calculation 2 9 6" xfId="2635"/>
    <cellStyle name="Calculation 2 9 7" xfId="2636"/>
    <cellStyle name="Calculation 2 9 8" xfId="2637"/>
    <cellStyle name="Calculation 2 9 9" xfId="2638"/>
    <cellStyle name="Calculation 2 90" xfId="2639"/>
    <cellStyle name="Calculation 2 90 10" xfId="2640"/>
    <cellStyle name="Calculation 2 90 11" xfId="2641"/>
    <cellStyle name="Calculation 2 90 12" xfId="2642"/>
    <cellStyle name="Calculation 2 90 13" xfId="2643"/>
    <cellStyle name="Calculation 2 90 14" xfId="2644"/>
    <cellStyle name="Calculation 2 90 15" xfId="2645"/>
    <cellStyle name="Calculation 2 90 16" xfId="2646"/>
    <cellStyle name="Calculation 2 90 17" xfId="2647"/>
    <cellStyle name="Calculation 2 90 18" xfId="2648"/>
    <cellStyle name="Calculation 2 90 19" xfId="2649"/>
    <cellStyle name="Calculation 2 90 2" xfId="2650"/>
    <cellStyle name="Calculation 2 90 20" xfId="2651"/>
    <cellStyle name="Calculation 2 90 21" xfId="2652"/>
    <cellStyle name="Calculation 2 90 22" xfId="2653"/>
    <cellStyle name="Calculation 2 90 23" xfId="2654"/>
    <cellStyle name="Calculation 2 90 24" xfId="2655"/>
    <cellStyle name="Calculation 2 90 25" xfId="2656"/>
    <cellStyle name="Calculation 2 90 26" xfId="2657"/>
    <cellStyle name="Calculation 2 90 3" xfId="2658"/>
    <cellStyle name="Calculation 2 90 4" xfId="2659"/>
    <cellStyle name="Calculation 2 90 5" xfId="2660"/>
    <cellStyle name="Calculation 2 90 6" xfId="2661"/>
    <cellStyle name="Calculation 2 90 7" xfId="2662"/>
    <cellStyle name="Calculation 2 90 8" xfId="2663"/>
    <cellStyle name="Calculation 2 90 9" xfId="2664"/>
    <cellStyle name="Calculation 2 91" xfId="2665"/>
    <cellStyle name="Calculation 2 91 10" xfId="2666"/>
    <cellStyle name="Calculation 2 91 11" xfId="2667"/>
    <cellStyle name="Calculation 2 91 12" xfId="2668"/>
    <cellStyle name="Calculation 2 91 13" xfId="2669"/>
    <cellStyle name="Calculation 2 91 14" xfId="2670"/>
    <cellStyle name="Calculation 2 91 15" xfId="2671"/>
    <cellStyle name="Calculation 2 91 16" xfId="2672"/>
    <cellStyle name="Calculation 2 91 17" xfId="2673"/>
    <cellStyle name="Calculation 2 91 18" xfId="2674"/>
    <cellStyle name="Calculation 2 91 19" xfId="2675"/>
    <cellStyle name="Calculation 2 91 2" xfId="2676"/>
    <cellStyle name="Calculation 2 91 20" xfId="2677"/>
    <cellStyle name="Calculation 2 91 21" xfId="2678"/>
    <cellStyle name="Calculation 2 91 22" xfId="2679"/>
    <cellStyle name="Calculation 2 91 23" xfId="2680"/>
    <cellStyle name="Calculation 2 91 24" xfId="2681"/>
    <cellStyle name="Calculation 2 91 25" xfId="2682"/>
    <cellStyle name="Calculation 2 91 26" xfId="2683"/>
    <cellStyle name="Calculation 2 91 3" xfId="2684"/>
    <cellStyle name="Calculation 2 91 4" xfId="2685"/>
    <cellStyle name="Calculation 2 91 5" xfId="2686"/>
    <cellStyle name="Calculation 2 91 6" xfId="2687"/>
    <cellStyle name="Calculation 2 91 7" xfId="2688"/>
    <cellStyle name="Calculation 2 91 8" xfId="2689"/>
    <cellStyle name="Calculation 2 91 9" xfId="2690"/>
    <cellStyle name="Calculation 2 92" xfId="2691"/>
    <cellStyle name="Calculation 2 92 10" xfId="2692"/>
    <cellStyle name="Calculation 2 92 11" xfId="2693"/>
    <cellStyle name="Calculation 2 92 12" xfId="2694"/>
    <cellStyle name="Calculation 2 92 13" xfId="2695"/>
    <cellStyle name="Calculation 2 92 14" xfId="2696"/>
    <cellStyle name="Calculation 2 92 15" xfId="2697"/>
    <cellStyle name="Calculation 2 92 16" xfId="2698"/>
    <cellStyle name="Calculation 2 92 17" xfId="2699"/>
    <cellStyle name="Calculation 2 92 18" xfId="2700"/>
    <cellStyle name="Calculation 2 92 19" xfId="2701"/>
    <cellStyle name="Calculation 2 92 2" xfId="2702"/>
    <cellStyle name="Calculation 2 92 20" xfId="2703"/>
    <cellStyle name="Calculation 2 92 21" xfId="2704"/>
    <cellStyle name="Calculation 2 92 22" xfId="2705"/>
    <cellStyle name="Calculation 2 92 23" xfId="2706"/>
    <cellStyle name="Calculation 2 92 24" xfId="2707"/>
    <cellStyle name="Calculation 2 92 25" xfId="2708"/>
    <cellStyle name="Calculation 2 92 26" xfId="2709"/>
    <cellStyle name="Calculation 2 92 3" xfId="2710"/>
    <cellStyle name="Calculation 2 92 4" xfId="2711"/>
    <cellStyle name="Calculation 2 92 5" xfId="2712"/>
    <cellStyle name="Calculation 2 92 6" xfId="2713"/>
    <cellStyle name="Calculation 2 92 7" xfId="2714"/>
    <cellStyle name="Calculation 2 92 8" xfId="2715"/>
    <cellStyle name="Calculation 2 92 9" xfId="2716"/>
    <cellStyle name="Calculation 2 93" xfId="2717"/>
    <cellStyle name="Calculation 2 93 10" xfId="2718"/>
    <cellStyle name="Calculation 2 93 11" xfId="2719"/>
    <cellStyle name="Calculation 2 93 12" xfId="2720"/>
    <cellStyle name="Calculation 2 93 13" xfId="2721"/>
    <cellStyle name="Calculation 2 93 14" xfId="2722"/>
    <cellStyle name="Calculation 2 93 15" xfId="2723"/>
    <cellStyle name="Calculation 2 93 16" xfId="2724"/>
    <cellStyle name="Calculation 2 93 17" xfId="2725"/>
    <cellStyle name="Calculation 2 93 18" xfId="2726"/>
    <cellStyle name="Calculation 2 93 19" xfId="2727"/>
    <cellStyle name="Calculation 2 93 2" xfId="2728"/>
    <cellStyle name="Calculation 2 93 20" xfId="2729"/>
    <cellStyle name="Calculation 2 93 21" xfId="2730"/>
    <cellStyle name="Calculation 2 93 22" xfId="2731"/>
    <cellStyle name="Calculation 2 93 23" xfId="2732"/>
    <cellStyle name="Calculation 2 93 24" xfId="2733"/>
    <cellStyle name="Calculation 2 93 25" xfId="2734"/>
    <cellStyle name="Calculation 2 93 26" xfId="2735"/>
    <cellStyle name="Calculation 2 93 3" xfId="2736"/>
    <cellStyle name="Calculation 2 93 4" xfId="2737"/>
    <cellStyle name="Calculation 2 93 5" xfId="2738"/>
    <cellStyle name="Calculation 2 93 6" xfId="2739"/>
    <cellStyle name="Calculation 2 93 7" xfId="2740"/>
    <cellStyle name="Calculation 2 93 8" xfId="2741"/>
    <cellStyle name="Calculation 2 93 9" xfId="2742"/>
    <cellStyle name="Calculation 2 94" xfId="2743"/>
    <cellStyle name="Calculation 2 94 10" xfId="2744"/>
    <cellStyle name="Calculation 2 94 11" xfId="2745"/>
    <cellStyle name="Calculation 2 94 12" xfId="2746"/>
    <cellStyle name="Calculation 2 94 13" xfId="2747"/>
    <cellStyle name="Calculation 2 94 14" xfId="2748"/>
    <cellStyle name="Calculation 2 94 15" xfId="2749"/>
    <cellStyle name="Calculation 2 94 16" xfId="2750"/>
    <cellStyle name="Calculation 2 94 17" xfId="2751"/>
    <cellStyle name="Calculation 2 94 18" xfId="2752"/>
    <cellStyle name="Calculation 2 94 19" xfId="2753"/>
    <cellStyle name="Calculation 2 94 2" xfId="2754"/>
    <cellStyle name="Calculation 2 94 20" xfId="2755"/>
    <cellStyle name="Calculation 2 94 21" xfId="2756"/>
    <cellStyle name="Calculation 2 94 22" xfId="2757"/>
    <cellStyle name="Calculation 2 94 23" xfId="2758"/>
    <cellStyle name="Calculation 2 94 24" xfId="2759"/>
    <cellStyle name="Calculation 2 94 25" xfId="2760"/>
    <cellStyle name="Calculation 2 94 26" xfId="2761"/>
    <cellStyle name="Calculation 2 94 3" xfId="2762"/>
    <cellStyle name="Calculation 2 94 4" xfId="2763"/>
    <cellStyle name="Calculation 2 94 5" xfId="2764"/>
    <cellStyle name="Calculation 2 94 6" xfId="2765"/>
    <cellStyle name="Calculation 2 94 7" xfId="2766"/>
    <cellStyle name="Calculation 2 94 8" xfId="2767"/>
    <cellStyle name="Calculation 2 94 9" xfId="2768"/>
    <cellStyle name="Calculation 2 95" xfId="2769"/>
    <cellStyle name="Calculation 2 95 10" xfId="2770"/>
    <cellStyle name="Calculation 2 95 11" xfId="2771"/>
    <cellStyle name="Calculation 2 95 12" xfId="2772"/>
    <cellStyle name="Calculation 2 95 13" xfId="2773"/>
    <cellStyle name="Calculation 2 95 14" xfId="2774"/>
    <cellStyle name="Calculation 2 95 15" xfId="2775"/>
    <cellStyle name="Calculation 2 95 16" xfId="2776"/>
    <cellStyle name="Calculation 2 95 17" xfId="2777"/>
    <cellStyle name="Calculation 2 95 18" xfId="2778"/>
    <cellStyle name="Calculation 2 95 19" xfId="2779"/>
    <cellStyle name="Calculation 2 95 2" xfId="2780"/>
    <cellStyle name="Calculation 2 95 20" xfId="2781"/>
    <cellStyle name="Calculation 2 95 21" xfId="2782"/>
    <cellStyle name="Calculation 2 95 22" xfId="2783"/>
    <cellStyle name="Calculation 2 95 23" xfId="2784"/>
    <cellStyle name="Calculation 2 95 24" xfId="2785"/>
    <cellStyle name="Calculation 2 95 25" xfId="2786"/>
    <cellStyle name="Calculation 2 95 26" xfId="2787"/>
    <cellStyle name="Calculation 2 95 3" xfId="2788"/>
    <cellStyle name="Calculation 2 95 4" xfId="2789"/>
    <cellStyle name="Calculation 2 95 5" xfId="2790"/>
    <cellStyle name="Calculation 2 95 6" xfId="2791"/>
    <cellStyle name="Calculation 2 95 7" xfId="2792"/>
    <cellStyle name="Calculation 2 95 8" xfId="2793"/>
    <cellStyle name="Calculation 2 95 9" xfId="2794"/>
    <cellStyle name="Calculation 2 96" xfId="2795"/>
    <cellStyle name="Calculation 2 96 10" xfId="2796"/>
    <cellStyle name="Calculation 2 96 11" xfId="2797"/>
    <cellStyle name="Calculation 2 96 12" xfId="2798"/>
    <cellStyle name="Calculation 2 96 13" xfId="2799"/>
    <cellStyle name="Calculation 2 96 14" xfId="2800"/>
    <cellStyle name="Calculation 2 96 15" xfId="2801"/>
    <cellStyle name="Calculation 2 96 16" xfId="2802"/>
    <cellStyle name="Calculation 2 96 17" xfId="2803"/>
    <cellStyle name="Calculation 2 96 18" xfId="2804"/>
    <cellStyle name="Calculation 2 96 19" xfId="2805"/>
    <cellStyle name="Calculation 2 96 2" xfId="2806"/>
    <cellStyle name="Calculation 2 96 20" xfId="2807"/>
    <cellStyle name="Calculation 2 96 21" xfId="2808"/>
    <cellStyle name="Calculation 2 96 22" xfId="2809"/>
    <cellStyle name="Calculation 2 96 23" xfId="2810"/>
    <cellStyle name="Calculation 2 96 24" xfId="2811"/>
    <cellStyle name="Calculation 2 96 25" xfId="2812"/>
    <cellStyle name="Calculation 2 96 26" xfId="2813"/>
    <cellStyle name="Calculation 2 96 3" xfId="2814"/>
    <cellStyle name="Calculation 2 96 4" xfId="2815"/>
    <cellStyle name="Calculation 2 96 5" xfId="2816"/>
    <cellStyle name="Calculation 2 96 6" xfId="2817"/>
    <cellStyle name="Calculation 2 96 7" xfId="2818"/>
    <cellStyle name="Calculation 2 96 8" xfId="2819"/>
    <cellStyle name="Calculation 2 96 9" xfId="2820"/>
    <cellStyle name="Calculation 2 97" xfId="2821"/>
    <cellStyle name="Calculation 2 97 10" xfId="2822"/>
    <cellStyle name="Calculation 2 97 11" xfId="2823"/>
    <cellStyle name="Calculation 2 97 12" xfId="2824"/>
    <cellStyle name="Calculation 2 97 13" xfId="2825"/>
    <cellStyle name="Calculation 2 97 14" xfId="2826"/>
    <cellStyle name="Calculation 2 97 15" xfId="2827"/>
    <cellStyle name="Calculation 2 97 16" xfId="2828"/>
    <cellStyle name="Calculation 2 97 17" xfId="2829"/>
    <cellStyle name="Calculation 2 97 18" xfId="2830"/>
    <cellStyle name="Calculation 2 97 19" xfId="2831"/>
    <cellStyle name="Calculation 2 97 2" xfId="2832"/>
    <cellStyle name="Calculation 2 97 20" xfId="2833"/>
    <cellStyle name="Calculation 2 97 21" xfId="2834"/>
    <cellStyle name="Calculation 2 97 22" xfId="2835"/>
    <cellStyle name="Calculation 2 97 23" xfId="2836"/>
    <cellStyle name="Calculation 2 97 24" xfId="2837"/>
    <cellStyle name="Calculation 2 97 25" xfId="2838"/>
    <cellStyle name="Calculation 2 97 26" xfId="2839"/>
    <cellStyle name="Calculation 2 97 3" xfId="2840"/>
    <cellStyle name="Calculation 2 97 4" xfId="2841"/>
    <cellStyle name="Calculation 2 97 5" xfId="2842"/>
    <cellStyle name="Calculation 2 97 6" xfId="2843"/>
    <cellStyle name="Calculation 2 97 7" xfId="2844"/>
    <cellStyle name="Calculation 2 97 8" xfId="2845"/>
    <cellStyle name="Calculation 2 97 9" xfId="2846"/>
    <cellStyle name="Calculation 2 98" xfId="2847"/>
    <cellStyle name="Calculation 2 98 10" xfId="2848"/>
    <cellStyle name="Calculation 2 98 11" xfId="2849"/>
    <cellStyle name="Calculation 2 98 12" xfId="2850"/>
    <cellStyle name="Calculation 2 98 13" xfId="2851"/>
    <cellStyle name="Calculation 2 98 14" xfId="2852"/>
    <cellStyle name="Calculation 2 98 15" xfId="2853"/>
    <cellStyle name="Calculation 2 98 16" xfId="2854"/>
    <cellStyle name="Calculation 2 98 17" xfId="2855"/>
    <cellStyle name="Calculation 2 98 18" xfId="2856"/>
    <cellStyle name="Calculation 2 98 19" xfId="2857"/>
    <cellStyle name="Calculation 2 98 2" xfId="2858"/>
    <cellStyle name="Calculation 2 98 20" xfId="2859"/>
    <cellStyle name="Calculation 2 98 21" xfId="2860"/>
    <cellStyle name="Calculation 2 98 22" xfId="2861"/>
    <cellStyle name="Calculation 2 98 23" xfId="2862"/>
    <cellStyle name="Calculation 2 98 24" xfId="2863"/>
    <cellStyle name="Calculation 2 98 25" xfId="2864"/>
    <cellStyle name="Calculation 2 98 26" xfId="2865"/>
    <cellStyle name="Calculation 2 98 3" xfId="2866"/>
    <cellStyle name="Calculation 2 98 4" xfId="2867"/>
    <cellStyle name="Calculation 2 98 5" xfId="2868"/>
    <cellStyle name="Calculation 2 98 6" xfId="2869"/>
    <cellStyle name="Calculation 2 98 7" xfId="2870"/>
    <cellStyle name="Calculation 2 98 8" xfId="2871"/>
    <cellStyle name="Calculation 2 98 9" xfId="2872"/>
    <cellStyle name="Calculation 2 99" xfId="2873"/>
    <cellStyle name="Calculation 2 99 10" xfId="2874"/>
    <cellStyle name="Calculation 2 99 11" xfId="2875"/>
    <cellStyle name="Calculation 2 99 12" xfId="2876"/>
    <cellStyle name="Calculation 2 99 13" xfId="2877"/>
    <cellStyle name="Calculation 2 99 14" xfId="2878"/>
    <cellStyle name="Calculation 2 99 15" xfId="2879"/>
    <cellStyle name="Calculation 2 99 16" xfId="2880"/>
    <cellStyle name="Calculation 2 99 17" xfId="2881"/>
    <cellStyle name="Calculation 2 99 18" xfId="2882"/>
    <cellStyle name="Calculation 2 99 19" xfId="2883"/>
    <cellStyle name="Calculation 2 99 2" xfId="2884"/>
    <cellStyle name="Calculation 2 99 20" xfId="2885"/>
    <cellStyle name="Calculation 2 99 21" xfId="2886"/>
    <cellStyle name="Calculation 2 99 22" xfId="2887"/>
    <cellStyle name="Calculation 2 99 23" xfId="2888"/>
    <cellStyle name="Calculation 2 99 24" xfId="2889"/>
    <cellStyle name="Calculation 2 99 25" xfId="2890"/>
    <cellStyle name="Calculation 2 99 26" xfId="2891"/>
    <cellStyle name="Calculation 2 99 3" xfId="2892"/>
    <cellStyle name="Calculation 2 99 4" xfId="2893"/>
    <cellStyle name="Calculation 2 99 5" xfId="2894"/>
    <cellStyle name="Calculation 2 99 6" xfId="2895"/>
    <cellStyle name="Calculation 2 99 7" xfId="2896"/>
    <cellStyle name="Calculation 2 99 8" xfId="2897"/>
    <cellStyle name="Calculation 2 99 9" xfId="2898"/>
    <cellStyle name="Calculation 3" xfId="2899"/>
    <cellStyle name="Calculation 3 10" xfId="2900"/>
    <cellStyle name="Calculation 3 11" xfId="2901"/>
    <cellStyle name="Calculation 3 12" xfId="2902"/>
    <cellStyle name="Calculation 3 13" xfId="2903"/>
    <cellStyle name="Calculation 3 14" xfId="2904"/>
    <cellStyle name="Calculation 3 15" xfId="2905"/>
    <cellStyle name="Calculation 3 2" xfId="2906"/>
    <cellStyle name="Calculation 3 3" xfId="2907"/>
    <cellStyle name="Calculation 3 4" xfId="2908"/>
    <cellStyle name="Calculation 3 5" xfId="2909"/>
    <cellStyle name="Calculation 3 6" xfId="2910"/>
    <cellStyle name="Calculation 3 7" xfId="2911"/>
    <cellStyle name="Calculation 3 8" xfId="2912"/>
    <cellStyle name="Calculation 3 9" xfId="2913"/>
    <cellStyle name="Calculation 4" xfId="2914"/>
    <cellStyle name="Calculation 5" xfId="2915"/>
    <cellStyle name="Calculation 6" xfId="2916"/>
    <cellStyle name="Calculation 7" xfId="2917"/>
    <cellStyle name="Calculation 8" xfId="2918"/>
    <cellStyle name="Calculation 9" xfId="2919"/>
    <cellStyle name="Check Cell 2" xfId="2920"/>
    <cellStyle name="Check Cell 3" xfId="2921"/>
    <cellStyle name="Comma" xfId="1" builtinId="3"/>
    <cellStyle name="Comma [0] 2" xfId="2922"/>
    <cellStyle name="Comma [0] 3" xfId="2923"/>
    <cellStyle name="Comma 10" xfId="2924"/>
    <cellStyle name="Comma 10 2" xfId="2925"/>
    <cellStyle name="Comma 11" xfId="2926"/>
    <cellStyle name="Comma 12" xfId="2927"/>
    <cellStyle name="Comma 13" xfId="2928"/>
    <cellStyle name="Comma 14" xfId="2929"/>
    <cellStyle name="Comma 15" xfId="2930"/>
    <cellStyle name="Comma 16" xfId="2931"/>
    <cellStyle name="Comma 17" xfId="2932"/>
    <cellStyle name="Comma 18" xfId="2933"/>
    <cellStyle name="Comma 19" xfId="2934"/>
    <cellStyle name="Comma 2" xfId="2935"/>
    <cellStyle name="Comma 2 2" xfId="2936"/>
    <cellStyle name="Comma 2 2 2" xfId="2937"/>
    <cellStyle name="Comma 2 2 2 2" xfId="2938"/>
    <cellStyle name="Comma 2 2 3" xfId="2939"/>
    <cellStyle name="Comma 2 3" xfId="2940"/>
    <cellStyle name="Comma 2 3 2" xfId="2941"/>
    <cellStyle name="Comma 2 4" xfId="2942"/>
    <cellStyle name="Comma 20" xfId="2943"/>
    <cellStyle name="Comma 21" xfId="2944"/>
    <cellStyle name="Comma 22" xfId="2945"/>
    <cellStyle name="Comma 23" xfId="2946"/>
    <cellStyle name="Comma 24" xfId="2947"/>
    <cellStyle name="Comma 25" xfId="2948"/>
    <cellStyle name="Comma 26" xfId="2949"/>
    <cellStyle name="Comma 27" xfId="2950"/>
    <cellStyle name="Comma 28" xfId="2951"/>
    <cellStyle name="Comma 29" xfId="2952"/>
    <cellStyle name="Comma 3" xfId="2953"/>
    <cellStyle name="Comma 3 2" xfId="2954"/>
    <cellStyle name="Comma 3 2 2" xfId="2955"/>
    <cellStyle name="Comma 3 2 2 2" xfId="2956"/>
    <cellStyle name="Comma 3 3" xfId="2957"/>
    <cellStyle name="Comma 3 3 2" xfId="2958"/>
    <cellStyle name="Comma 3 4" xfId="2959"/>
    <cellStyle name="Comma 3 5" xfId="2960"/>
    <cellStyle name="Comma 30" xfId="2961"/>
    <cellStyle name="Comma 31" xfId="2962"/>
    <cellStyle name="Comma 32" xfId="2963"/>
    <cellStyle name="Comma 33" xfId="2964"/>
    <cellStyle name="Comma 34" xfId="2965"/>
    <cellStyle name="Comma 35" xfId="2966"/>
    <cellStyle name="Comma 36" xfId="2967"/>
    <cellStyle name="Comma 37" xfId="2968"/>
    <cellStyle name="Comma 38" xfId="2969"/>
    <cellStyle name="Comma 39" xfId="2970"/>
    <cellStyle name="Comma 4" xfId="2971"/>
    <cellStyle name="Comma 4 2" xfId="2972"/>
    <cellStyle name="Comma 4 2 2" xfId="2973"/>
    <cellStyle name="Comma 4 3" xfId="2974"/>
    <cellStyle name="Comma 40" xfId="2975"/>
    <cellStyle name="Comma 41" xfId="2976"/>
    <cellStyle name="Comma 42" xfId="2977"/>
    <cellStyle name="Comma 43" xfId="2978"/>
    <cellStyle name="Comma 44" xfId="2979"/>
    <cellStyle name="Comma 45" xfId="2980"/>
    <cellStyle name="Comma 46" xfId="2981"/>
    <cellStyle name="Comma 47" xfId="2982"/>
    <cellStyle name="Comma 48" xfId="2983"/>
    <cellStyle name="Comma 49" xfId="2984"/>
    <cellStyle name="Comma 5" xfId="2985"/>
    <cellStyle name="Comma 5 2" xfId="2986"/>
    <cellStyle name="Comma 5 3" xfId="2987"/>
    <cellStyle name="Comma 5 4" xfId="2988"/>
    <cellStyle name="Comma 6" xfId="2989"/>
    <cellStyle name="Comma 6 2" xfId="2990"/>
    <cellStyle name="Comma 6 3" xfId="2991"/>
    <cellStyle name="Comma 6 4" xfId="2992"/>
    <cellStyle name="Comma 7" xfId="2993"/>
    <cellStyle name="Comma 7 2" xfId="2994"/>
    <cellStyle name="Comma 7 2 2" xfId="2995"/>
    <cellStyle name="Comma 8" xfId="2996"/>
    <cellStyle name="Comma 8 2" xfId="2997"/>
    <cellStyle name="Comma 8 2 2" xfId="2998"/>
    <cellStyle name="Comma 8 3" xfId="2999"/>
    <cellStyle name="Comma 9" xfId="3000"/>
    <cellStyle name="Comma 9 2" xfId="3001"/>
    <cellStyle name="Comma 9 2 2" xfId="3002"/>
    <cellStyle name="Comma 9 3" xfId="3003"/>
    <cellStyle name="Comma 9 4" xfId="3004"/>
    <cellStyle name="Comma0" xfId="3005"/>
    <cellStyle name="Comma0 2" xfId="3006"/>
    <cellStyle name="Comma0 2 2" xfId="3007"/>
    <cellStyle name="Comma0 3" xfId="3008"/>
    <cellStyle name="Comma0 4" xfId="3009"/>
    <cellStyle name="Comma0 5" xfId="3010"/>
    <cellStyle name="Comma0_EEU DRP 2010 PST, Max Acheivable" xfId="3011"/>
    <cellStyle name="Currency 10" xfId="3012"/>
    <cellStyle name="Currency 2" xfId="3013"/>
    <cellStyle name="Currency 2 2" xfId="3014"/>
    <cellStyle name="Currency 2 2 2" xfId="3015"/>
    <cellStyle name="Currency 2 2 3" xfId="3016"/>
    <cellStyle name="Currency 2 3" xfId="3017"/>
    <cellStyle name="Currency 3" xfId="3018"/>
    <cellStyle name="Currency 3 2" xfId="3019"/>
    <cellStyle name="Currency 3 3" xfId="3020"/>
    <cellStyle name="Currency 4" xfId="3021"/>
    <cellStyle name="Currency 4 2" xfId="3022"/>
    <cellStyle name="Currency 4 3" xfId="3023"/>
    <cellStyle name="Currency 5" xfId="3024"/>
    <cellStyle name="Currency 5 2" xfId="3025"/>
    <cellStyle name="Currency 6" xfId="3026"/>
    <cellStyle name="Currency 6 2" xfId="3027"/>
    <cellStyle name="Currency 6 3" xfId="3028"/>
    <cellStyle name="Currency 7" xfId="3029"/>
    <cellStyle name="Currency 8" xfId="3030"/>
    <cellStyle name="Currency 9" xfId="3031"/>
    <cellStyle name="Currency0" xfId="3032"/>
    <cellStyle name="Currency0 2" xfId="3033"/>
    <cellStyle name="Currency0 2 2" xfId="3034"/>
    <cellStyle name="Currency0 3" xfId="3035"/>
    <cellStyle name="Currency0 4" xfId="3036"/>
    <cellStyle name="Currency0 5" xfId="3037"/>
    <cellStyle name="Currency0 6" xfId="3038"/>
    <cellStyle name="Currency0_EEU DRP 2010 PST, Max Acheivable" xfId="3039"/>
    <cellStyle name="Date" xfId="3040"/>
    <cellStyle name="Date 2" xfId="3041"/>
    <cellStyle name="Date 2 2" xfId="3042"/>
    <cellStyle name="Date 3" xfId="3043"/>
    <cellStyle name="Date 4" xfId="3044"/>
    <cellStyle name="Date 5" xfId="3045"/>
    <cellStyle name="Date_EEU DRP 2010 PST, Max Acheivable" xfId="3046"/>
    <cellStyle name="DateTime" xfId="3047"/>
    <cellStyle name="DateTime 2" xfId="3048"/>
    <cellStyle name="Explanatory Text 2" xfId="3049"/>
    <cellStyle name="Explanatory Text 3" xfId="3050"/>
    <cellStyle name="Fixed" xfId="3051"/>
    <cellStyle name="Fixed 2" xfId="3052"/>
    <cellStyle name="Fixed 2 2" xfId="3053"/>
    <cellStyle name="Fixed 3" xfId="3054"/>
    <cellStyle name="Fixed 4" xfId="3055"/>
    <cellStyle name="Fixed 5" xfId="3056"/>
    <cellStyle name="Fixed 6" xfId="3057"/>
    <cellStyle name="Fixed_EEU DRP 2010 PST, Max Acheivable" xfId="3058"/>
    <cellStyle name="Font: Calibri, 9pt regular" xfId="3059"/>
    <cellStyle name="Footnotes: all except top row" xfId="3060"/>
    <cellStyle name="Footnotes: top row" xfId="3061"/>
    <cellStyle name="Format Number Column" xfId="3062"/>
    <cellStyle name="Good 2" xfId="3063"/>
    <cellStyle name="Good 2 2" xfId="3064"/>
    <cellStyle name="Good 3" xfId="3065"/>
    <cellStyle name="Header: bottom row" xfId="3066"/>
    <cellStyle name="Header: top rows" xfId="3067"/>
    <cellStyle name="Heading 1 2" xfId="3068"/>
    <cellStyle name="Heading 1 2 2" xfId="3069"/>
    <cellStyle name="Heading 1 2 3" xfId="3070"/>
    <cellStyle name="Heading 2 2" xfId="3071"/>
    <cellStyle name="Heading 2 2 2" xfId="3072"/>
    <cellStyle name="Heading 2 2 3" xfId="3073"/>
    <cellStyle name="Heading 2 3" xfId="3074"/>
    <cellStyle name="Heading 2 4" xfId="3075"/>
    <cellStyle name="Heading 3 2" xfId="3076"/>
    <cellStyle name="Heading 3 2 2" xfId="3077"/>
    <cellStyle name="Heading 3 2 3" xfId="3078"/>
    <cellStyle name="Heading 3 3" xfId="3079"/>
    <cellStyle name="Heading 3 3 2" xfId="3080"/>
    <cellStyle name="Heading 3 4" xfId="3081"/>
    <cellStyle name="Heading 4 2" xfId="3082"/>
    <cellStyle name="Heading 4 2 2" xfId="3083"/>
    <cellStyle name="Heading 4 3" xfId="3084"/>
    <cellStyle name="heading1" xfId="3085"/>
    <cellStyle name="Heading1 2" xfId="3086"/>
    <cellStyle name="Heading2" xfId="3087"/>
    <cellStyle name="Hyperlink" xfId="16922" builtinId="8"/>
    <cellStyle name="Hyperlink 2" xfId="3088"/>
    <cellStyle name="Hyperlink 2 2" xfId="3089"/>
    <cellStyle name="Hyperlink 2 2 2" xfId="3090"/>
    <cellStyle name="Hyperlink 2 3" xfId="3091"/>
    <cellStyle name="Hyperlink 3" xfId="3092"/>
    <cellStyle name="Hyperlink 4" xfId="3093"/>
    <cellStyle name="Hyperlink 4 3" xfId="16923"/>
    <cellStyle name="Hyperlink 5" xfId="3094"/>
    <cellStyle name="Input 10" xfId="3095"/>
    <cellStyle name="Input 11" xfId="3096"/>
    <cellStyle name="Input 12" xfId="3097"/>
    <cellStyle name="Input 13" xfId="3098"/>
    <cellStyle name="Input 14" xfId="3099"/>
    <cellStyle name="Input 15" xfId="3100"/>
    <cellStyle name="Input 16" xfId="3101"/>
    <cellStyle name="Input 2" xfId="3102"/>
    <cellStyle name="Input 2 10" xfId="3103"/>
    <cellStyle name="Input 2 10 10" xfId="3104"/>
    <cellStyle name="Input 2 10 11" xfId="3105"/>
    <cellStyle name="Input 2 10 12" xfId="3106"/>
    <cellStyle name="Input 2 10 13" xfId="3107"/>
    <cellStyle name="Input 2 10 14" xfId="3108"/>
    <cellStyle name="Input 2 10 15" xfId="3109"/>
    <cellStyle name="Input 2 10 16" xfId="3110"/>
    <cellStyle name="Input 2 10 17" xfId="3111"/>
    <cellStyle name="Input 2 10 18" xfId="3112"/>
    <cellStyle name="Input 2 10 19" xfId="3113"/>
    <cellStyle name="Input 2 10 2" xfId="3114"/>
    <cellStyle name="Input 2 10 20" xfId="3115"/>
    <cellStyle name="Input 2 10 21" xfId="3116"/>
    <cellStyle name="Input 2 10 22" xfId="3117"/>
    <cellStyle name="Input 2 10 23" xfId="3118"/>
    <cellStyle name="Input 2 10 24" xfId="3119"/>
    <cellStyle name="Input 2 10 25" xfId="3120"/>
    <cellStyle name="Input 2 10 26" xfId="3121"/>
    <cellStyle name="Input 2 10 27" xfId="3122"/>
    <cellStyle name="Input 2 10 3" xfId="3123"/>
    <cellStyle name="Input 2 10 4" xfId="3124"/>
    <cellStyle name="Input 2 10 5" xfId="3125"/>
    <cellStyle name="Input 2 10 6" xfId="3126"/>
    <cellStyle name="Input 2 10 7" xfId="3127"/>
    <cellStyle name="Input 2 10 8" xfId="3128"/>
    <cellStyle name="Input 2 10 9" xfId="3129"/>
    <cellStyle name="Input 2 100" xfId="3130"/>
    <cellStyle name="Input 2 100 10" xfId="3131"/>
    <cellStyle name="Input 2 100 11" xfId="3132"/>
    <cellStyle name="Input 2 100 12" xfId="3133"/>
    <cellStyle name="Input 2 100 13" xfId="3134"/>
    <cellStyle name="Input 2 100 14" xfId="3135"/>
    <cellStyle name="Input 2 100 15" xfId="3136"/>
    <cellStyle name="Input 2 100 16" xfId="3137"/>
    <cellStyle name="Input 2 100 17" xfId="3138"/>
    <cellStyle name="Input 2 100 18" xfId="3139"/>
    <cellStyle name="Input 2 100 19" xfId="3140"/>
    <cellStyle name="Input 2 100 2" xfId="3141"/>
    <cellStyle name="Input 2 100 20" xfId="3142"/>
    <cellStyle name="Input 2 100 21" xfId="3143"/>
    <cellStyle name="Input 2 100 22" xfId="3144"/>
    <cellStyle name="Input 2 100 23" xfId="3145"/>
    <cellStyle name="Input 2 100 24" xfId="3146"/>
    <cellStyle name="Input 2 100 25" xfId="3147"/>
    <cellStyle name="Input 2 100 26" xfId="3148"/>
    <cellStyle name="Input 2 100 3" xfId="3149"/>
    <cellStyle name="Input 2 100 4" xfId="3150"/>
    <cellStyle name="Input 2 100 5" xfId="3151"/>
    <cellStyle name="Input 2 100 6" xfId="3152"/>
    <cellStyle name="Input 2 100 7" xfId="3153"/>
    <cellStyle name="Input 2 100 8" xfId="3154"/>
    <cellStyle name="Input 2 100 9" xfId="3155"/>
    <cellStyle name="Input 2 101" xfId="3156"/>
    <cellStyle name="Input 2 101 10" xfId="3157"/>
    <cellStyle name="Input 2 101 11" xfId="3158"/>
    <cellStyle name="Input 2 101 12" xfId="3159"/>
    <cellStyle name="Input 2 101 13" xfId="3160"/>
    <cellStyle name="Input 2 101 14" xfId="3161"/>
    <cellStyle name="Input 2 101 15" xfId="3162"/>
    <cellStyle name="Input 2 101 16" xfId="3163"/>
    <cellStyle name="Input 2 101 17" xfId="3164"/>
    <cellStyle name="Input 2 101 18" xfId="3165"/>
    <cellStyle name="Input 2 101 19" xfId="3166"/>
    <cellStyle name="Input 2 101 2" xfId="3167"/>
    <cellStyle name="Input 2 101 20" xfId="3168"/>
    <cellStyle name="Input 2 101 21" xfId="3169"/>
    <cellStyle name="Input 2 101 22" xfId="3170"/>
    <cellStyle name="Input 2 101 23" xfId="3171"/>
    <cellStyle name="Input 2 101 24" xfId="3172"/>
    <cellStyle name="Input 2 101 25" xfId="3173"/>
    <cellStyle name="Input 2 101 26" xfId="3174"/>
    <cellStyle name="Input 2 101 3" xfId="3175"/>
    <cellStyle name="Input 2 101 4" xfId="3176"/>
    <cellStyle name="Input 2 101 5" xfId="3177"/>
    <cellStyle name="Input 2 101 6" xfId="3178"/>
    <cellStyle name="Input 2 101 7" xfId="3179"/>
    <cellStyle name="Input 2 101 8" xfId="3180"/>
    <cellStyle name="Input 2 101 9" xfId="3181"/>
    <cellStyle name="Input 2 102" xfId="3182"/>
    <cellStyle name="Input 2 102 10" xfId="3183"/>
    <cellStyle name="Input 2 102 11" xfId="3184"/>
    <cellStyle name="Input 2 102 12" xfId="3185"/>
    <cellStyle name="Input 2 102 13" xfId="3186"/>
    <cellStyle name="Input 2 102 14" xfId="3187"/>
    <cellStyle name="Input 2 102 15" xfId="3188"/>
    <cellStyle name="Input 2 102 16" xfId="3189"/>
    <cellStyle name="Input 2 102 17" xfId="3190"/>
    <cellStyle name="Input 2 102 18" xfId="3191"/>
    <cellStyle name="Input 2 102 19" xfId="3192"/>
    <cellStyle name="Input 2 102 2" xfId="3193"/>
    <cellStyle name="Input 2 102 20" xfId="3194"/>
    <cellStyle name="Input 2 102 21" xfId="3195"/>
    <cellStyle name="Input 2 102 22" xfId="3196"/>
    <cellStyle name="Input 2 102 23" xfId="3197"/>
    <cellStyle name="Input 2 102 24" xfId="3198"/>
    <cellStyle name="Input 2 102 25" xfId="3199"/>
    <cellStyle name="Input 2 102 26" xfId="3200"/>
    <cellStyle name="Input 2 102 3" xfId="3201"/>
    <cellStyle name="Input 2 102 4" xfId="3202"/>
    <cellStyle name="Input 2 102 5" xfId="3203"/>
    <cellStyle name="Input 2 102 6" xfId="3204"/>
    <cellStyle name="Input 2 102 7" xfId="3205"/>
    <cellStyle name="Input 2 102 8" xfId="3206"/>
    <cellStyle name="Input 2 102 9" xfId="3207"/>
    <cellStyle name="Input 2 103" xfId="3208"/>
    <cellStyle name="Input 2 103 10" xfId="3209"/>
    <cellStyle name="Input 2 103 11" xfId="3210"/>
    <cellStyle name="Input 2 103 12" xfId="3211"/>
    <cellStyle name="Input 2 103 13" xfId="3212"/>
    <cellStyle name="Input 2 103 14" xfId="3213"/>
    <cellStyle name="Input 2 103 15" xfId="3214"/>
    <cellStyle name="Input 2 103 16" xfId="3215"/>
    <cellStyle name="Input 2 103 17" xfId="3216"/>
    <cellStyle name="Input 2 103 18" xfId="3217"/>
    <cellStyle name="Input 2 103 19" xfId="3218"/>
    <cellStyle name="Input 2 103 2" xfId="3219"/>
    <cellStyle name="Input 2 103 20" xfId="3220"/>
    <cellStyle name="Input 2 103 21" xfId="3221"/>
    <cellStyle name="Input 2 103 22" xfId="3222"/>
    <cellStyle name="Input 2 103 23" xfId="3223"/>
    <cellStyle name="Input 2 103 24" xfId="3224"/>
    <cellStyle name="Input 2 103 25" xfId="3225"/>
    <cellStyle name="Input 2 103 26" xfId="3226"/>
    <cellStyle name="Input 2 103 3" xfId="3227"/>
    <cellStyle name="Input 2 103 4" xfId="3228"/>
    <cellStyle name="Input 2 103 5" xfId="3229"/>
    <cellStyle name="Input 2 103 6" xfId="3230"/>
    <cellStyle name="Input 2 103 7" xfId="3231"/>
    <cellStyle name="Input 2 103 8" xfId="3232"/>
    <cellStyle name="Input 2 103 9" xfId="3233"/>
    <cellStyle name="Input 2 104" xfId="3234"/>
    <cellStyle name="Input 2 104 10" xfId="3235"/>
    <cellStyle name="Input 2 104 11" xfId="3236"/>
    <cellStyle name="Input 2 104 12" xfId="3237"/>
    <cellStyle name="Input 2 104 13" xfId="3238"/>
    <cellStyle name="Input 2 104 14" xfId="3239"/>
    <cellStyle name="Input 2 104 15" xfId="3240"/>
    <cellStyle name="Input 2 104 16" xfId="3241"/>
    <cellStyle name="Input 2 104 17" xfId="3242"/>
    <cellStyle name="Input 2 104 18" xfId="3243"/>
    <cellStyle name="Input 2 104 19" xfId="3244"/>
    <cellStyle name="Input 2 104 2" xfId="3245"/>
    <cellStyle name="Input 2 104 20" xfId="3246"/>
    <cellStyle name="Input 2 104 21" xfId="3247"/>
    <cellStyle name="Input 2 104 22" xfId="3248"/>
    <cellStyle name="Input 2 104 23" xfId="3249"/>
    <cellStyle name="Input 2 104 24" xfId="3250"/>
    <cellStyle name="Input 2 104 25" xfId="3251"/>
    <cellStyle name="Input 2 104 26" xfId="3252"/>
    <cellStyle name="Input 2 104 3" xfId="3253"/>
    <cellStyle name="Input 2 104 4" xfId="3254"/>
    <cellStyle name="Input 2 104 5" xfId="3255"/>
    <cellStyle name="Input 2 104 6" xfId="3256"/>
    <cellStyle name="Input 2 104 7" xfId="3257"/>
    <cellStyle name="Input 2 104 8" xfId="3258"/>
    <cellStyle name="Input 2 104 9" xfId="3259"/>
    <cellStyle name="Input 2 105" xfId="3260"/>
    <cellStyle name="Input 2 105 10" xfId="3261"/>
    <cellStyle name="Input 2 105 11" xfId="3262"/>
    <cellStyle name="Input 2 105 12" xfId="3263"/>
    <cellStyle name="Input 2 105 13" xfId="3264"/>
    <cellStyle name="Input 2 105 14" xfId="3265"/>
    <cellStyle name="Input 2 105 15" xfId="3266"/>
    <cellStyle name="Input 2 105 16" xfId="3267"/>
    <cellStyle name="Input 2 105 17" xfId="3268"/>
    <cellStyle name="Input 2 105 18" xfId="3269"/>
    <cellStyle name="Input 2 105 19" xfId="3270"/>
    <cellStyle name="Input 2 105 2" xfId="3271"/>
    <cellStyle name="Input 2 105 20" xfId="3272"/>
    <cellStyle name="Input 2 105 21" xfId="3273"/>
    <cellStyle name="Input 2 105 22" xfId="3274"/>
    <cellStyle name="Input 2 105 23" xfId="3275"/>
    <cellStyle name="Input 2 105 24" xfId="3276"/>
    <cellStyle name="Input 2 105 25" xfId="3277"/>
    <cellStyle name="Input 2 105 26" xfId="3278"/>
    <cellStyle name="Input 2 105 3" xfId="3279"/>
    <cellStyle name="Input 2 105 4" xfId="3280"/>
    <cellStyle name="Input 2 105 5" xfId="3281"/>
    <cellStyle name="Input 2 105 6" xfId="3282"/>
    <cellStyle name="Input 2 105 7" xfId="3283"/>
    <cellStyle name="Input 2 105 8" xfId="3284"/>
    <cellStyle name="Input 2 105 9" xfId="3285"/>
    <cellStyle name="Input 2 106" xfId="3286"/>
    <cellStyle name="Input 2 106 10" xfId="3287"/>
    <cellStyle name="Input 2 106 11" xfId="3288"/>
    <cellStyle name="Input 2 106 12" xfId="3289"/>
    <cellStyle name="Input 2 106 13" xfId="3290"/>
    <cellStyle name="Input 2 106 14" xfId="3291"/>
    <cellStyle name="Input 2 106 15" xfId="3292"/>
    <cellStyle name="Input 2 106 16" xfId="3293"/>
    <cellStyle name="Input 2 106 17" xfId="3294"/>
    <cellStyle name="Input 2 106 18" xfId="3295"/>
    <cellStyle name="Input 2 106 19" xfId="3296"/>
    <cellStyle name="Input 2 106 2" xfId="3297"/>
    <cellStyle name="Input 2 106 20" xfId="3298"/>
    <cellStyle name="Input 2 106 21" xfId="3299"/>
    <cellStyle name="Input 2 106 22" xfId="3300"/>
    <cellStyle name="Input 2 106 23" xfId="3301"/>
    <cellStyle name="Input 2 106 24" xfId="3302"/>
    <cellStyle name="Input 2 106 25" xfId="3303"/>
    <cellStyle name="Input 2 106 26" xfId="3304"/>
    <cellStyle name="Input 2 106 3" xfId="3305"/>
    <cellStyle name="Input 2 106 4" xfId="3306"/>
    <cellStyle name="Input 2 106 5" xfId="3307"/>
    <cellStyle name="Input 2 106 6" xfId="3308"/>
    <cellStyle name="Input 2 106 7" xfId="3309"/>
    <cellStyle name="Input 2 106 8" xfId="3310"/>
    <cellStyle name="Input 2 106 9" xfId="3311"/>
    <cellStyle name="Input 2 107" xfId="3312"/>
    <cellStyle name="Input 2 107 10" xfId="3313"/>
    <cellStyle name="Input 2 107 11" xfId="3314"/>
    <cellStyle name="Input 2 107 12" xfId="3315"/>
    <cellStyle name="Input 2 107 13" xfId="3316"/>
    <cellStyle name="Input 2 107 14" xfId="3317"/>
    <cellStyle name="Input 2 107 15" xfId="3318"/>
    <cellStyle name="Input 2 107 16" xfId="3319"/>
    <cellStyle name="Input 2 107 17" xfId="3320"/>
    <cellStyle name="Input 2 107 18" xfId="3321"/>
    <cellStyle name="Input 2 107 19" xfId="3322"/>
    <cellStyle name="Input 2 107 2" xfId="3323"/>
    <cellStyle name="Input 2 107 20" xfId="3324"/>
    <cellStyle name="Input 2 107 21" xfId="3325"/>
    <cellStyle name="Input 2 107 22" xfId="3326"/>
    <cellStyle name="Input 2 107 23" xfId="3327"/>
    <cellStyle name="Input 2 107 24" xfId="3328"/>
    <cellStyle name="Input 2 107 25" xfId="3329"/>
    <cellStyle name="Input 2 107 26" xfId="3330"/>
    <cellStyle name="Input 2 107 3" xfId="3331"/>
    <cellStyle name="Input 2 107 4" xfId="3332"/>
    <cellStyle name="Input 2 107 5" xfId="3333"/>
    <cellStyle name="Input 2 107 6" xfId="3334"/>
    <cellStyle name="Input 2 107 7" xfId="3335"/>
    <cellStyle name="Input 2 107 8" xfId="3336"/>
    <cellStyle name="Input 2 107 9" xfId="3337"/>
    <cellStyle name="Input 2 108" xfId="3338"/>
    <cellStyle name="Input 2 109" xfId="3339"/>
    <cellStyle name="Input 2 11" xfId="3340"/>
    <cellStyle name="Input 2 11 10" xfId="3341"/>
    <cellStyle name="Input 2 11 11" xfId="3342"/>
    <cellStyle name="Input 2 11 12" xfId="3343"/>
    <cellStyle name="Input 2 11 13" xfId="3344"/>
    <cellStyle name="Input 2 11 14" xfId="3345"/>
    <cellStyle name="Input 2 11 15" xfId="3346"/>
    <cellStyle name="Input 2 11 16" xfId="3347"/>
    <cellStyle name="Input 2 11 17" xfId="3348"/>
    <cellStyle name="Input 2 11 18" xfId="3349"/>
    <cellStyle name="Input 2 11 19" xfId="3350"/>
    <cellStyle name="Input 2 11 2" xfId="3351"/>
    <cellStyle name="Input 2 11 20" xfId="3352"/>
    <cellStyle name="Input 2 11 21" xfId="3353"/>
    <cellStyle name="Input 2 11 22" xfId="3354"/>
    <cellStyle name="Input 2 11 23" xfId="3355"/>
    <cellStyle name="Input 2 11 24" xfId="3356"/>
    <cellStyle name="Input 2 11 25" xfId="3357"/>
    <cellStyle name="Input 2 11 26" xfId="3358"/>
    <cellStyle name="Input 2 11 27" xfId="3359"/>
    <cellStyle name="Input 2 11 3" xfId="3360"/>
    <cellStyle name="Input 2 11 4" xfId="3361"/>
    <cellStyle name="Input 2 11 5" xfId="3362"/>
    <cellStyle name="Input 2 11 6" xfId="3363"/>
    <cellStyle name="Input 2 11 7" xfId="3364"/>
    <cellStyle name="Input 2 11 8" xfId="3365"/>
    <cellStyle name="Input 2 11 9" xfId="3366"/>
    <cellStyle name="Input 2 110" xfId="3367"/>
    <cellStyle name="Input 2 111" xfId="3368"/>
    <cellStyle name="Input 2 112" xfId="3369"/>
    <cellStyle name="Input 2 113" xfId="3370"/>
    <cellStyle name="Input 2 114" xfId="3371"/>
    <cellStyle name="Input 2 115" xfId="3372"/>
    <cellStyle name="Input 2 116" xfId="3373"/>
    <cellStyle name="Input 2 117" xfId="3374"/>
    <cellStyle name="Input 2 118" xfId="3375"/>
    <cellStyle name="Input 2 119" xfId="3376"/>
    <cellStyle name="Input 2 12" xfId="3377"/>
    <cellStyle name="Input 2 12 10" xfId="3378"/>
    <cellStyle name="Input 2 12 11" xfId="3379"/>
    <cellStyle name="Input 2 12 12" xfId="3380"/>
    <cellStyle name="Input 2 12 13" xfId="3381"/>
    <cellStyle name="Input 2 12 14" xfId="3382"/>
    <cellStyle name="Input 2 12 15" xfId="3383"/>
    <cellStyle name="Input 2 12 16" xfId="3384"/>
    <cellStyle name="Input 2 12 17" xfId="3385"/>
    <cellStyle name="Input 2 12 18" xfId="3386"/>
    <cellStyle name="Input 2 12 19" xfId="3387"/>
    <cellStyle name="Input 2 12 2" xfId="3388"/>
    <cellStyle name="Input 2 12 20" xfId="3389"/>
    <cellStyle name="Input 2 12 21" xfId="3390"/>
    <cellStyle name="Input 2 12 22" xfId="3391"/>
    <cellStyle name="Input 2 12 23" xfId="3392"/>
    <cellStyle name="Input 2 12 24" xfId="3393"/>
    <cellStyle name="Input 2 12 25" xfId="3394"/>
    <cellStyle name="Input 2 12 26" xfId="3395"/>
    <cellStyle name="Input 2 12 3" xfId="3396"/>
    <cellStyle name="Input 2 12 4" xfId="3397"/>
    <cellStyle name="Input 2 12 5" xfId="3398"/>
    <cellStyle name="Input 2 12 6" xfId="3399"/>
    <cellStyle name="Input 2 12 7" xfId="3400"/>
    <cellStyle name="Input 2 12 8" xfId="3401"/>
    <cellStyle name="Input 2 12 9" xfId="3402"/>
    <cellStyle name="Input 2 120" xfId="3403"/>
    <cellStyle name="Input 2 121" xfId="3404"/>
    <cellStyle name="Input 2 122" xfId="3405"/>
    <cellStyle name="Input 2 123" xfId="3406"/>
    <cellStyle name="Input 2 124" xfId="3407"/>
    <cellStyle name="Input 2 125" xfId="3408"/>
    <cellStyle name="Input 2 126" xfId="3409"/>
    <cellStyle name="Input 2 127" xfId="3410"/>
    <cellStyle name="Input 2 128" xfId="3411"/>
    <cellStyle name="Input 2 129" xfId="3412"/>
    <cellStyle name="Input 2 13" xfId="3413"/>
    <cellStyle name="Input 2 13 10" xfId="3414"/>
    <cellStyle name="Input 2 13 11" xfId="3415"/>
    <cellStyle name="Input 2 13 12" xfId="3416"/>
    <cellStyle name="Input 2 13 13" xfId="3417"/>
    <cellStyle name="Input 2 13 14" xfId="3418"/>
    <cellStyle name="Input 2 13 15" xfId="3419"/>
    <cellStyle name="Input 2 13 16" xfId="3420"/>
    <cellStyle name="Input 2 13 17" xfId="3421"/>
    <cellStyle name="Input 2 13 18" xfId="3422"/>
    <cellStyle name="Input 2 13 19" xfId="3423"/>
    <cellStyle name="Input 2 13 2" xfId="3424"/>
    <cellStyle name="Input 2 13 20" xfId="3425"/>
    <cellStyle name="Input 2 13 21" xfId="3426"/>
    <cellStyle name="Input 2 13 22" xfId="3427"/>
    <cellStyle name="Input 2 13 23" xfId="3428"/>
    <cellStyle name="Input 2 13 24" xfId="3429"/>
    <cellStyle name="Input 2 13 25" xfId="3430"/>
    <cellStyle name="Input 2 13 26" xfId="3431"/>
    <cellStyle name="Input 2 13 3" xfId="3432"/>
    <cellStyle name="Input 2 13 4" xfId="3433"/>
    <cellStyle name="Input 2 13 5" xfId="3434"/>
    <cellStyle name="Input 2 13 6" xfId="3435"/>
    <cellStyle name="Input 2 13 7" xfId="3436"/>
    <cellStyle name="Input 2 13 8" xfId="3437"/>
    <cellStyle name="Input 2 13 9" xfId="3438"/>
    <cellStyle name="Input 2 130" xfId="3439"/>
    <cellStyle name="Input 2 131" xfId="3440"/>
    <cellStyle name="Input 2 132" xfId="3441"/>
    <cellStyle name="Input 2 133" xfId="3442"/>
    <cellStyle name="Input 2 134" xfId="3443"/>
    <cellStyle name="Input 2 135" xfId="3444"/>
    <cellStyle name="Input 2 136" xfId="3445"/>
    <cellStyle name="Input 2 137" xfId="3446"/>
    <cellStyle name="Input 2 14" xfId="3447"/>
    <cellStyle name="Input 2 14 10" xfId="3448"/>
    <cellStyle name="Input 2 14 11" xfId="3449"/>
    <cellStyle name="Input 2 14 12" xfId="3450"/>
    <cellStyle name="Input 2 14 13" xfId="3451"/>
    <cellStyle name="Input 2 14 14" xfId="3452"/>
    <cellStyle name="Input 2 14 15" xfId="3453"/>
    <cellStyle name="Input 2 14 16" xfId="3454"/>
    <cellStyle name="Input 2 14 17" xfId="3455"/>
    <cellStyle name="Input 2 14 18" xfId="3456"/>
    <cellStyle name="Input 2 14 19" xfId="3457"/>
    <cellStyle name="Input 2 14 2" xfId="3458"/>
    <cellStyle name="Input 2 14 20" xfId="3459"/>
    <cellStyle name="Input 2 14 21" xfId="3460"/>
    <cellStyle name="Input 2 14 22" xfId="3461"/>
    <cellStyle name="Input 2 14 23" xfId="3462"/>
    <cellStyle name="Input 2 14 24" xfId="3463"/>
    <cellStyle name="Input 2 14 25" xfId="3464"/>
    <cellStyle name="Input 2 14 26" xfId="3465"/>
    <cellStyle name="Input 2 14 3" xfId="3466"/>
    <cellStyle name="Input 2 14 4" xfId="3467"/>
    <cellStyle name="Input 2 14 5" xfId="3468"/>
    <cellStyle name="Input 2 14 6" xfId="3469"/>
    <cellStyle name="Input 2 14 7" xfId="3470"/>
    <cellStyle name="Input 2 14 8" xfId="3471"/>
    <cellStyle name="Input 2 14 9" xfId="3472"/>
    <cellStyle name="Input 2 15" xfId="3473"/>
    <cellStyle name="Input 2 15 10" xfId="3474"/>
    <cellStyle name="Input 2 15 11" xfId="3475"/>
    <cellStyle name="Input 2 15 12" xfId="3476"/>
    <cellStyle name="Input 2 15 13" xfId="3477"/>
    <cellStyle name="Input 2 15 14" xfId="3478"/>
    <cellStyle name="Input 2 15 15" xfId="3479"/>
    <cellStyle name="Input 2 15 16" xfId="3480"/>
    <cellStyle name="Input 2 15 17" xfId="3481"/>
    <cellStyle name="Input 2 15 18" xfId="3482"/>
    <cellStyle name="Input 2 15 19" xfId="3483"/>
    <cellStyle name="Input 2 15 2" xfId="3484"/>
    <cellStyle name="Input 2 15 20" xfId="3485"/>
    <cellStyle name="Input 2 15 21" xfId="3486"/>
    <cellStyle name="Input 2 15 22" xfId="3487"/>
    <cellStyle name="Input 2 15 23" xfId="3488"/>
    <cellStyle name="Input 2 15 24" xfId="3489"/>
    <cellStyle name="Input 2 15 25" xfId="3490"/>
    <cellStyle name="Input 2 15 26" xfId="3491"/>
    <cellStyle name="Input 2 15 3" xfId="3492"/>
    <cellStyle name="Input 2 15 4" xfId="3493"/>
    <cellStyle name="Input 2 15 5" xfId="3494"/>
    <cellStyle name="Input 2 15 6" xfId="3495"/>
    <cellStyle name="Input 2 15 7" xfId="3496"/>
    <cellStyle name="Input 2 15 8" xfId="3497"/>
    <cellStyle name="Input 2 15 9" xfId="3498"/>
    <cellStyle name="Input 2 16" xfId="3499"/>
    <cellStyle name="Input 2 16 10" xfId="3500"/>
    <cellStyle name="Input 2 16 11" xfId="3501"/>
    <cellStyle name="Input 2 16 12" xfId="3502"/>
    <cellStyle name="Input 2 16 13" xfId="3503"/>
    <cellStyle name="Input 2 16 14" xfId="3504"/>
    <cellStyle name="Input 2 16 15" xfId="3505"/>
    <cellStyle name="Input 2 16 16" xfId="3506"/>
    <cellStyle name="Input 2 16 17" xfId="3507"/>
    <cellStyle name="Input 2 16 18" xfId="3508"/>
    <cellStyle name="Input 2 16 19" xfId="3509"/>
    <cellStyle name="Input 2 16 2" xfId="3510"/>
    <cellStyle name="Input 2 16 20" xfId="3511"/>
    <cellStyle name="Input 2 16 21" xfId="3512"/>
    <cellStyle name="Input 2 16 22" xfId="3513"/>
    <cellStyle name="Input 2 16 23" xfId="3514"/>
    <cellStyle name="Input 2 16 24" xfId="3515"/>
    <cellStyle name="Input 2 16 25" xfId="3516"/>
    <cellStyle name="Input 2 16 26" xfId="3517"/>
    <cellStyle name="Input 2 16 3" xfId="3518"/>
    <cellStyle name="Input 2 16 4" xfId="3519"/>
    <cellStyle name="Input 2 16 5" xfId="3520"/>
    <cellStyle name="Input 2 16 6" xfId="3521"/>
    <cellStyle name="Input 2 16 7" xfId="3522"/>
    <cellStyle name="Input 2 16 8" xfId="3523"/>
    <cellStyle name="Input 2 16 9" xfId="3524"/>
    <cellStyle name="Input 2 17" xfId="3525"/>
    <cellStyle name="Input 2 17 10" xfId="3526"/>
    <cellStyle name="Input 2 17 11" xfId="3527"/>
    <cellStyle name="Input 2 17 12" xfId="3528"/>
    <cellStyle name="Input 2 17 13" xfId="3529"/>
    <cellStyle name="Input 2 17 14" xfId="3530"/>
    <cellStyle name="Input 2 17 15" xfId="3531"/>
    <cellStyle name="Input 2 17 16" xfId="3532"/>
    <cellStyle name="Input 2 17 17" xfId="3533"/>
    <cellStyle name="Input 2 17 18" xfId="3534"/>
    <cellStyle name="Input 2 17 19" xfId="3535"/>
    <cellStyle name="Input 2 17 2" xfId="3536"/>
    <cellStyle name="Input 2 17 20" xfId="3537"/>
    <cellStyle name="Input 2 17 21" xfId="3538"/>
    <cellStyle name="Input 2 17 22" xfId="3539"/>
    <cellStyle name="Input 2 17 23" xfId="3540"/>
    <cellStyle name="Input 2 17 24" xfId="3541"/>
    <cellStyle name="Input 2 17 25" xfId="3542"/>
    <cellStyle name="Input 2 17 26" xfId="3543"/>
    <cellStyle name="Input 2 17 3" xfId="3544"/>
    <cellStyle name="Input 2 17 4" xfId="3545"/>
    <cellStyle name="Input 2 17 5" xfId="3546"/>
    <cellStyle name="Input 2 17 6" xfId="3547"/>
    <cellStyle name="Input 2 17 7" xfId="3548"/>
    <cellStyle name="Input 2 17 8" xfId="3549"/>
    <cellStyle name="Input 2 17 9" xfId="3550"/>
    <cellStyle name="Input 2 18" xfId="3551"/>
    <cellStyle name="Input 2 18 10" xfId="3552"/>
    <cellStyle name="Input 2 18 11" xfId="3553"/>
    <cellStyle name="Input 2 18 12" xfId="3554"/>
    <cellStyle name="Input 2 18 13" xfId="3555"/>
    <cellStyle name="Input 2 18 14" xfId="3556"/>
    <cellStyle name="Input 2 18 15" xfId="3557"/>
    <cellStyle name="Input 2 18 16" xfId="3558"/>
    <cellStyle name="Input 2 18 17" xfId="3559"/>
    <cellStyle name="Input 2 18 18" xfId="3560"/>
    <cellStyle name="Input 2 18 19" xfId="3561"/>
    <cellStyle name="Input 2 18 2" xfId="3562"/>
    <cellStyle name="Input 2 18 20" xfId="3563"/>
    <cellStyle name="Input 2 18 21" xfId="3564"/>
    <cellStyle name="Input 2 18 22" xfId="3565"/>
    <cellStyle name="Input 2 18 23" xfId="3566"/>
    <cellStyle name="Input 2 18 24" xfId="3567"/>
    <cellStyle name="Input 2 18 25" xfId="3568"/>
    <cellStyle name="Input 2 18 26" xfId="3569"/>
    <cellStyle name="Input 2 18 3" xfId="3570"/>
    <cellStyle name="Input 2 18 4" xfId="3571"/>
    <cellStyle name="Input 2 18 5" xfId="3572"/>
    <cellStyle name="Input 2 18 6" xfId="3573"/>
    <cellStyle name="Input 2 18 7" xfId="3574"/>
    <cellStyle name="Input 2 18 8" xfId="3575"/>
    <cellStyle name="Input 2 18 9" xfId="3576"/>
    <cellStyle name="Input 2 19" xfId="3577"/>
    <cellStyle name="Input 2 19 10" xfId="3578"/>
    <cellStyle name="Input 2 19 11" xfId="3579"/>
    <cellStyle name="Input 2 19 12" xfId="3580"/>
    <cellStyle name="Input 2 19 13" xfId="3581"/>
    <cellStyle name="Input 2 19 14" xfId="3582"/>
    <cellStyle name="Input 2 19 15" xfId="3583"/>
    <cellStyle name="Input 2 19 16" xfId="3584"/>
    <cellStyle name="Input 2 19 17" xfId="3585"/>
    <cellStyle name="Input 2 19 18" xfId="3586"/>
    <cellStyle name="Input 2 19 19" xfId="3587"/>
    <cellStyle name="Input 2 19 2" xfId="3588"/>
    <cellStyle name="Input 2 19 20" xfId="3589"/>
    <cellStyle name="Input 2 19 21" xfId="3590"/>
    <cellStyle name="Input 2 19 22" xfId="3591"/>
    <cellStyle name="Input 2 19 23" xfId="3592"/>
    <cellStyle name="Input 2 19 24" xfId="3593"/>
    <cellStyle name="Input 2 19 25" xfId="3594"/>
    <cellStyle name="Input 2 19 26" xfId="3595"/>
    <cellStyle name="Input 2 19 3" xfId="3596"/>
    <cellStyle name="Input 2 19 4" xfId="3597"/>
    <cellStyle name="Input 2 19 5" xfId="3598"/>
    <cellStyle name="Input 2 19 6" xfId="3599"/>
    <cellStyle name="Input 2 19 7" xfId="3600"/>
    <cellStyle name="Input 2 19 8" xfId="3601"/>
    <cellStyle name="Input 2 19 9" xfId="3602"/>
    <cellStyle name="Input 2 2" xfId="3603"/>
    <cellStyle name="Input 2 2 10" xfId="3604"/>
    <cellStyle name="Input 2 2 11" xfId="3605"/>
    <cellStyle name="Input 2 2 12" xfId="3606"/>
    <cellStyle name="Input 2 2 13" xfId="3607"/>
    <cellStyle name="Input 2 2 14" xfId="3608"/>
    <cellStyle name="Input 2 2 15" xfId="3609"/>
    <cellStyle name="Input 2 2 16" xfId="3610"/>
    <cellStyle name="Input 2 2 17" xfId="3611"/>
    <cellStyle name="Input 2 2 18" xfId="3612"/>
    <cellStyle name="Input 2 2 19" xfId="3613"/>
    <cellStyle name="Input 2 2 2" xfId="3614"/>
    <cellStyle name="Input 2 2 20" xfId="3615"/>
    <cellStyle name="Input 2 2 21" xfId="3616"/>
    <cellStyle name="Input 2 2 22" xfId="3617"/>
    <cellStyle name="Input 2 2 23" xfId="3618"/>
    <cellStyle name="Input 2 2 24" xfId="3619"/>
    <cellStyle name="Input 2 2 25" xfId="3620"/>
    <cellStyle name="Input 2 2 26" xfId="3621"/>
    <cellStyle name="Input 2 2 27" xfId="3622"/>
    <cellStyle name="Input 2 2 28" xfId="3623"/>
    <cellStyle name="Input 2 2 29" xfId="3624"/>
    <cellStyle name="Input 2 2 3" xfId="3625"/>
    <cellStyle name="Input 2 2 30" xfId="3626"/>
    <cellStyle name="Input 2 2 31" xfId="3627"/>
    <cellStyle name="Input 2 2 32" xfId="3628"/>
    <cellStyle name="Input 2 2 33" xfId="3629"/>
    <cellStyle name="Input 2 2 34" xfId="3630"/>
    <cellStyle name="Input 2 2 35" xfId="3631"/>
    <cellStyle name="Input 2 2 36" xfId="3632"/>
    <cellStyle name="Input 2 2 37" xfId="3633"/>
    <cellStyle name="Input 2 2 38" xfId="3634"/>
    <cellStyle name="Input 2 2 39" xfId="3635"/>
    <cellStyle name="Input 2 2 4" xfId="3636"/>
    <cellStyle name="Input 2 2 40" xfId="3637"/>
    <cellStyle name="Input 2 2 5" xfId="3638"/>
    <cellStyle name="Input 2 2 6" xfId="3639"/>
    <cellStyle name="Input 2 2 7" xfId="3640"/>
    <cellStyle name="Input 2 2 8" xfId="3641"/>
    <cellStyle name="Input 2 2 9" xfId="3642"/>
    <cellStyle name="Input 2 20" xfId="3643"/>
    <cellStyle name="Input 2 20 10" xfId="3644"/>
    <cellStyle name="Input 2 20 11" xfId="3645"/>
    <cellStyle name="Input 2 20 12" xfId="3646"/>
    <cellStyle name="Input 2 20 13" xfId="3647"/>
    <cellStyle name="Input 2 20 14" xfId="3648"/>
    <cellStyle name="Input 2 20 15" xfId="3649"/>
    <cellStyle name="Input 2 20 16" xfId="3650"/>
    <cellStyle name="Input 2 20 17" xfId="3651"/>
    <cellStyle name="Input 2 20 18" xfId="3652"/>
    <cellStyle name="Input 2 20 19" xfId="3653"/>
    <cellStyle name="Input 2 20 2" xfId="3654"/>
    <cellStyle name="Input 2 20 20" xfId="3655"/>
    <cellStyle name="Input 2 20 21" xfId="3656"/>
    <cellStyle name="Input 2 20 22" xfId="3657"/>
    <cellStyle name="Input 2 20 23" xfId="3658"/>
    <cellStyle name="Input 2 20 24" xfId="3659"/>
    <cellStyle name="Input 2 20 25" xfId="3660"/>
    <cellStyle name="Input 2 20 26" xfId="3661"/>
    <cellStyle name="Input 2 20 3" xfId="3662"/>
    <cellStyle name="Input 2 20 4" xfId="3663"/>
    <cellStyle name="Input 2 20 5" xfId="3664"/>
    <cellStyle name="Input 2 20 6" xfId="3665"/>
    <cellStyle name="Input 2 20 7" xfId="3666"/>
    <cellStyle name="Input 2 20 8" xfId="3667"/>
    <cellStyle name="Input 2 20 9" xfId="3668"/>
    <cellStyle name="Input 2 21" xfId="3669"/>
    <cellStyle name="Input 2 21 10" xfId="3670"/>
    <cellStyle name="Input 2 21 11" xfId="3671"/>
    <cellStyle name="Input 2 21 12" xfId="3672"/>
    <cellStyle name="Input 2 21 13" xfId="3673"/>
    <cellStyle name="Input 2 21 14" xfId="3674"/>
    <cellStyle name="Input 2 21 15" xfId="3675"/>
    <cellStyle name="Input 2 21 16" xfId="3676"/>
    <cellStyle name="Input 2 21 17" xfId="3677"/>
    <cellStyle name="Input 2 21 18" xfId="3678"/>
    <cellStyle name="Input 2 21 19" xfId="3679"/>
    <cellStyle name="Input 2 21 2" xfId="3680"/>
    <cellStyle name="Input 2 21 20" xfId="3681"/>
    <cellStyle name="Input 2 21 21" xfId="3682"/>
    <cellStyle name="Input 2 21 22" xfId="3683"/>
    <cellStyle name="Input 2 21 23" xfId="3684"/>
    <cellStyle name="Input 2 21 24" xfId="3685"/>
    <cellStyle name="Input 2 21 25" xfId="3686"/>
    <cellStyle name="Input 2 21 26" xfId="3687"/>
    <cellStyle name="Input 2 21 3" xfId="3688"/>
    <cellStyle name="Input 2 21 4" xfId="3689"/>
    <cellStyle name="Input 2 21 5" xfId="3690"/>
    <cellStyle name="Input 2 21 6" xfId="3691"/>
    <cellStyle name="Input 2 21 7" xfId="3692"/>
    <cellStyle name="Input 2 21 8" xfId="3693"/>
    <cellStyle name="Input 2 21 9" xfId="3694"/>
    <cellStyle name="Input 2 22" xfId="3695"/>
    <cellStyle name="Input 2 22 10" xfId="3696"/>
    <cellStyle name="Input 2 22 11" xfId="3697"/>
    <cellStyle name="Input 2 22 12" xfId="3698"/>
    <cellStyle name="Input 2 22 13" xfId="3699"/>
    <cellStyle name="Input 2 22 14" xfId="3700"/>
    <cellStyle name="Input 2 22 15" xfId="3701"/>
    <cellStyle name="Input 2 22 16" xfId="3702"/>
    <cellStyle name="Input 2 22 17" xfId="3703"/>
    <cellStyle name="Input 2 22 18" xfId="3704"/>
    <cellStyle name="Input 2 22 19" xfId="3705"/>
    <cellStyle name="Input 2 22 2" xfId="3706"/>
    <cellStyle name="Input 2 22 20" xfId="3707"/>
    <cellStyle name="Input 2 22 21" xfId="3708"/>
    <cellStyle name="Input 2 22 22" xfId="3709"/>
    <cellStyle name="Input 2 22 23" xfId="3710"/>
    <cellStyle name="Input 2 22 24" xfId="3711"/>
    <cellStyle name="Input 2 22 25" xfId="3712"/>
    <cellStyle name="Input 2 22 26" xfId="3713"/>
    <cellStyle name="Input 2 22 3" xfId="3714"/>
    <cellStyle name="Input 2 22 4" xfId="3715"/>
    <cellStyle name="Input 2 22 5" xfId="3716"/>
    <cellStyle name="Input 2 22 6" xfId="3717"/>
    <cellStyle name="Input 2 22 7" xfId="3718"/>
    <cellStyle name="Input 2 22 8" xfId="3719"/>
    <cellStyle name="Input 2 22 9" xfId="3720"/>
    <cellStyle name="Input 2 23" xfId="3721"/>
    <cellStyle name="Input 2 23 10" xfId="3722"/>
    <cellStyle name="Input 2 23 11" xfId="3723"/>
    <cellStyle name="Input 2 23 12" xfId="3724"/>
    <cellStyle name="Input 2 23 13" xfId="3725"/>
    <cellStyle name="Input 2 23 14" xfId="3726"/>
    <cellStyle name="Input 2 23 15" xfId="3727"/>
    <cellStyle name="Input 2 23 16" xfId="3728"/>
    <cellStyle name="Input 2 23 17" xfId="3729"/>
    <cellStyle name="Input 2 23 18" xfId="3730"/>
    <cellStyle name="Input 2 23 19" xfId="3731"/>
    <cellStyle name="Input 2 23 2" xfId="3732"/>
    <cellStyle name="Input 2 23 20" xfId="3733"/>
    <cellStyle name="Input 2 23 21" xfId="3734"/>
    <cellStyle name="Input 2 23 22" xfId="3735"/>
    <cellStyle name="Input 2 23 23" xfId="3736"/>
    <cellStyle name="Input 2 23 24" xfId="3737"/>
    <cellStyle name="Input 2 23 25" xfId="3738"/>
    <cellStyle name="Input 2 23 26" xfId="3739"/>
    <cellStyle name="Input 2 23 3" xfId="3740"/>
    <cellStyle name="Input 2 23 4" xfId="3741"/>
    <cellStyle name="Input 2 23 5" xfId="3742"/>
    <cellStyle name="Input 2 23 6" xfId="3743"/>
    <cellStyle name="Input 2 23 7" xfId="3744"/>
    <cellStyle name="Input 2 23 8" xfId="3745"/>
    <cellStyle name="Input 2 23 9" xfId="3746"/>
    <cellStyle name="Input 2 24" xfId="3747"/>
    <cellStyle name="Input 2 24 10" xfId="3748"/>
    <cellStyle name="Input 2 24 11" xfId="3749"/>
    <cellStyle name="Input 2 24 12" xfId="3750"/>
    <cellStyle name="Input 2 24 13" xfId="3751"/>
    <cellStyle name="Input 2 24 14" xfId="3752"/>
    <cellStyle name="Input 2 24 15" xfId="3753"/>
    <cellStyle name="Input 2 24 16" xfId="3754"/>
    <cellStyle name="Input 2 24 17" xfId="3755"/>
    <cellStyle name="Input 2 24 18" xfId="3756"/>
    <cellStyle name="Input 2 24 19" xfId="3757"/>
    <cellStyle name="Input 2 24 2" xfId="3758"/>
    <cellStyle name="Input 2 24 20" xfId="3759"/>
    <cellStyle name="Input 2 24 21" xfId="3760"/>
    <cellStyle name="Input 2 24 22" xfId="3761"/>
    <cellStyle name="Input 2 24 23" xfId="3762"/>
    <cellStyle name="Input 2 24 24" xfId="3763"/>
    <cellStyle name="Input 2 24 25" xfId="3764"/>
    <cellStyle name="Input 2 24 26" xfId="3765"/>
    <cellStyle name="Input 2 24 3" xfId="3766"/>
    <cellStyle name="Input 2 24 4" xfId="3767"/>
    <cellStyle name="Input 2 24 5" xfId="3768"/>
    <cellStyle name="Input 2 24 6" xfId="3769"/>
    <cellStyle name="Input 2 24 7" xfId="3770"/>
    <cellStyle name="Input 2 24 8" xfId="3771"/>
    <cellStyle name="Input 2 24 9" xfId="3772"/>
    <cellStyle name="Input 2 25" xfId="3773"/>
    <cellStyle name="Input 2 25 10" xfId="3774"/>
    <cellStyle name="Input 2 25 11" xfId="3775"/>
    <cellStyle name="Input 2 25 12" xfId="3776"/>
    <cellStyle name="Input 2 25 13" xfId="3777"/>
    <cellStyle name="Input 2 25 14" xfId="3778"/>
    <cellStyle name="Input 2 25 15" xfId="3779"/>
    <cellStyle name="Input 2 25 16" xfId="3780"/>
    <cellStyle name="Input 2 25 17" xfId="3781"/>
    <cellStyle name="Input 2 25 18" xfId="3782"/>
    <cellStyle name="Input 2 25 19" xfId="3783"/>
    <cellStyle name="Input 2 25 2" xfId="3784"/>
    <cellStyle name="Input 2 25 20" xfId="3785"/>
    <cellStyle name="Input 2 25 21" xfId="3786"/>
    <cellStyle name="Input 2 25 22" xfId="3787"/>
    <cellStyle name="Input 2 25 23" xfId="3788"/>
    <cellStyle name="Input 2 25 24" xfId="3789"/>
    <cellStyle name="Input 2 25 25" xfId="3790"/>
    <cellStyle name="Input 2 25 26" xfId="3791"/>
    <cellStyle name="Input 2 25 3" xfId="3792"/>
    <cellStyle name="Input 2 25 4" xfId="3793"/>
    <cellStyle name="Input 2 25 5" xfId="3794"/>
    <cellStyle name="Input 2 25 6" xfId="3795"/>
    <cellStyle name="Input 2 25 7" xfId="3796"/>
    <cellStyle name="Input 2 25 8" xfId="3797"/>
    <cellStyle name="Input 2 25 9" xfId="3798"/>
    <cellStyle name="Input 2 26" xfId="3799"/>
    <cellStyle name="Input 2 26 10" xfId="3800"/>
    <cellStyle name="Input 2 26 11" xfId="3801"/>
    <cellStyle name="Input 2 26 12" xfId="3802"/>
    <cellStyle name="Input 2 26 13" xfId="3803"/>
    <cellStyle name="Input 2 26 14" xfId="3804"/>
    <cellStyle name="Input 2 26 15" xfId="3805"/>
    <cellStyle name="Input 2 26 16" xfId="3806"/>
    <cellStyle name="Input 2 26 17" xfId="3807"/>
    <cellStyle name="Input 2 26 18" xfId="3808"/>
    <cellStyle name="Input 2 26 19" xfId="3809"/>
    <cellStyle name="Input 2 26 2" xfId="3810"/>
    <cellStyle name="Input 2 26 20" xfId="3811"/>
    <cellStyle name="Input 2 26 21" xfId="3812"/>
    <cellStyle name="Input 2 26 22" xfId="3813"/>
    <cellStyle name="Input 2 26 23" xfId="3814"/>
    <cellStyle name="Input 2 26 24" xfId="3815"/>
    <cellStyle name="Input 2 26 25" xfId="3816"/>
    <cellStyle name="Input 2 26 26" xfId="3817"/>
    <cellStyle name="Input 2 26 3" xfId="3818"/>
    <cellStyle name="Input 2 26 4" xfId="3819"/>
    <cellStyle name="Input 2 26 5" xfId="3820"/>
    <cellStyle name="Input 2 26 6" xfId="3821"/>
    <cellStyle name="Input 2 26 7" xfId="3822"/>
    <cellStyle name="Input 2 26 8" xfId="3823"/>
    <cellStyle name="Input 2 26 9" xfId="3824"/>
    <cellStyle name="Input 2 27" xfId="3825"/>
    <cellStyle name="Input 2 27 10" xfId="3826"/>
    <cellStyle name="Input 2 27 11" xfId="3827"/>
    <cellStyle name="Input 2 27 12" xfId="3828"/>
    <cellStyle name="Input 2 27 13" xfId="3829"/>
    <cellStyle name="Input 2 27 14" xfId="3830"/>
    <cellStyle name="Input 2 27 15" xfId="3831"/>
    <cellStyle name="Input 2 27 16" xfId="3832"/>
    <cellStyle name="Input 2 27 17" xfId="3833"/>
    <cellStyle name="Input 2 27 18" xfId="3834"/>
    <cellStyle name="Input 2 27 19" xfId="3835"/>
    <cellStyle name="Input 2 27 2" xfId="3836"/>
    <cellStyle name="Input 2 27 20" xfId="3837"/>
    <cellStyle name="Input 2 27 21" xfId="3838"/>
    <cellStyle name="Input 2 27 22" xfId="3839"/>
    <cellStyle name="Input 2 27 23" xfId="3840"/>
    <cellStyle name="Input 2 27 24" xfId="3841"/>
    <cellStyle name="Input 2 27 25" xfId="3842"/>
    <cellStyle name="Input 2 27 26" xfId="3843"/>
    <cellStyle name="Input 2 27 3" xfId="3844"/>
    <cellStyle name="Input 2 27 4" xfId="3845"/>
    <cellStyle name="Input 2 27 5" xfId="3846"/>
    <cellStyle name="Input 2 27 6" xfId="3847"/>
    <cellStyle name="Input 2 27 7" xfId="3848"/>
    <cellStyle name="Input 2 27 8" xfId="3849"/>
    <cellStyle name="Input 2 27 9" xfId="3850"/>
    <cellStyle name="Input 2 28" xfId="3851"/>
    <cellStyle name="Input 2 28 10" xfId="3852"/>
    <cellStyle name="Input 2 28 11" xfId="3853"/>
    <cellStyle name="Input 2 28 12" xfId="3854"/>
    <cellStyle name="Input 2 28 13" xfId="3855"/>
    <cellStyle name="Input 2 28 14" xfId="3856"/>
    <cellStyle name="Input 2 28 15" xfId="3857"/>
    <cellStyle name="Input 2 28 16" xfId="3858"/>
    <cellStyle name="Input 2 28 17" xfId="3859"/>
    <cellStyle name="Input 2 28 18" xfId="3860"/>
    <cellStyle name="Input 2 28 19" xfId="3861"/>
    <cellStyle name="Input 2 28 2" xfId="3862"/>
    <cellStyle name="Input 2 28 20" xfId="3863"/>
    <cellStyle name="Input 2 28 21" xfId="3864"/>
    <cellStyle name="Input 2 28 22" xfId="3865"/>
    <cellStyle name="Input 2 28 23" xfId="3866"/>
    <cellStyle name="Input 2 28 24" xfId="3867"/>
    <cellStyle name="Input 2 28 25" xfId="3868"/>
    <cellStyle name="Input 2 28 26" xfId="3869"/>
    <cellStyle name="Input 2 28 3" xfId="3870"/>
    <cellStyle name="Input 2 28 4" xfId="3871"/>
    <cellStyle name="Input 2 28 5" xfId="3872"/>
    <cellStyle name="Input 2 28 6" xfId="3873"/>
    <cellStyle name="Input 2 28 7" xfId="3874"/>
    <cellStyle name="Input 2 28 8" xfId="3875"/>
    <cellStyle name="Input 2 28 9" xfId="3876"/>
    <cellStyle name="Input 2 29" xfId="3877"/>
    <cellStyle name="Input 2 29 10" xfId="3878"/>
    <cellStyle name="Input 2 29 11" xfId="3879"/>
    <cellStyle name="Input 2 29 12" xfId="3880"/>
    <cellStyle name="Input 2 29 13" xfId="3881"/>
    <cellStyle name="Input 2 29 14" xfId="3882"/>
    <cellStyle name="Input 2 29 15" xfId="3883"/>
    <cellStyle name="Input 2 29 16" xfId="3884"/>
    <cellStyle name="Input 2 29 17" xfId="3885"/>
    <cellStyle name="Input 2 29 18" xfId="3886"/>
    <cellStyle name="Input 2 29 19" xfId="3887"/>
    <cellStyle name="Input 2 29 2" xfId="3888"/>
    <cellStyle name="Input 2 29 20" xfId="3889"/>
    <cellStyle name="Input 2 29 21" xfId="3890"/>
    <cellStyle name="Input 2 29 22" xfId="3891"/>
    <cellStyle name="Input 2 29 23" xfId="3892"/>
    <cellStyle name="Input 2 29 24" xfId="3893"/>
    <cellStyle name="Input 2 29 25" xfId="3894"/>
    <cellStyle name="Input 2 29 26" xfId="3895"/>
    <cellStyle name="Input 2 29 3" xfId="3896"/>
    <cellStyle name="Input 2 29 4" xfId="3897"/>
    <cellStyle name="Input 2 29 5" xfId="3898"/>
    <cellStyle name="Input 2 29 6" xfId="3899"/>
    <cellStyle name="Input 2 29 7" xfId="3900"/>
    <cellStyle name="Input 2 29 8" xfId="3901"/>
    <cellStyle name="Input 2 29 9" xfId="3902"/>
    <cellStyle name="Input 2 3" xfId="3903"/>
    <cellStyle name="Input 2 3 10" xfId="3904"/>
    <cellStyle name="Input 2 3 11" xfId="3905"/>
    <cellStyle name="Input 2 3 12" xfId="3906"/>
    <cellStyle name="Input 2 3 13" xfId="3907"/>
    <cellStyle name="Input 2 3 14" xfId="3908"/>
    <cellStyle name="Input 2 3 15" xfId="3909"/>
    <cellStyle name="Input 2 3 16" xfId="3910"/>
    <cellStyle name="Input 2 3 17" xfId="3911"/>
    <cellStyle name="Input 2 3 18" xfId="3912"/>
    <cellStyle name="Input 2 3 19" xfId="3913"/>
    <cellStyle name="Input 2 3 2" xfId="3914"/>
    <cellStyle name="Input 2 3 20" xfId="3915"/>
    <cellStyle name="Input 2 3 21" xfId="3916"/>
    <cellStyle name="Input 2 3 22" xfId="3917"/>
    <cellStyle name="Input 2 3 23" xfId="3918"/>
    <cellStyle name="Input 2 3 24" xfId="3919"/>
    <cellStyle name="Input 2 3 25" xfId="3920"/>
    <cellStyle name="Input 2 3 26" xfId="3921"/>
    <cellStyle name="Input 2 3 27" xfId="3922"/>
    <cellStyle name="Input 2 3 3" xfId="3923"/>
    <cellStyle name="Input 2 3 4" xfId="3924"/>
    <cellStyle name="Input 2 3 5" xfId="3925"/>
    <cellStyle name="Input 2 3 6" xfId="3926"/>
    <cellStyle name="Input 2 3 7" xfId="3927"/>
    <cellStyle name="Input 2 3 8" xfId="3928"/>
    <cellStyle name="Input 2 3 9" xfId="3929"/>
    <cellStyle name="Input 2 30" xfId="3930"/>
    <cellStyle name="Input 2 30 10" xfId="3931"/>
    <cellStyle name="Input 2 30 11" xfId="3932"/>
    <cellStyle name="Input 2 30 12" xfId="3933"/>
    <cellStyle name="Input 2 30 13" xfId="3934"/>
    <cellStyle name="Input 2 30 14" xfId="3935"/>
    <cellStyle name="Input 2 30 15" xfId="3936"/>
    <cellStyle name="Input 2 30 16" xfId="3937"/>
    <cellStyle name="Input 2 30 17" xfId="3938"/>
    <cellStyle name="Input 2 30 18" xfId="3939"/>
    <cellStyle name="Input 2 30 19" xfId="3940"/>
    <cellStyle name="Input 2 30 2" xfId="3941"/>
    <cellStyle name="Input 2 30 20" xfId="3942"/>
    <cellStyle name="Input 2 30 21" xfId="3943"/>
    <cellStyle name="Input 2 30 22" xfId="3944"/>
    <cellStyle name="Input 2 30 23" xfId="3945"/>
    <cellStyle name="Input 2 30 24" xfId="3946"/>
    <cellStyle name="Input 2 30 25" xfId="3947"/>
    <cellStyle name="Input 2 30 26" xfId="3948"/>
    <cellStyle name="Input 2 30 3" xfId="3949"/>
    <cellStyle name="Input 2 30 4" xfId="3950"/>
    <cellStyle name="Input 2 30 5" xfId="3951"/>
    <cellStyle name="Input 2 30 6" xfId="3952"/>
    <cellStyle name="Input 2 30 7" xfId="3953"/>
    <cellStyle name="Input 2 30 8" xfId="3954"/>
    <cellStyle name="Input 2 30 9" xfId="3955"/>
    <cellStyle name="Input 2 31" xfId="3956"/>
    <cellStyle name="Input 2 31 10" xfId="3957"/>
    <cellStyle name="Input 2 31 11" xfId="3958"/>
    <cellStyle name="Input 2 31 12" xfId="3959"/>
    <cellStyle name="Input 2 31 13" xfId="3960"/>
    <cellStyle name="Input 2 31 14" xfId="3961"/>
    <cellStyle name="Input 2 31 15" xfId="3962"/>
    <cellStyle name="Input 2 31 16" xfId="3963"/>
    <cellStyle name="Input 2 31 17" xfId="3964"/>
    <cellStyle name="Input 2 31 18" xfId="3965"/>
    <cellStyle name="Input 2 31 19" xfId="3966"/>
    <cellStyle name="Input 2 31 2" xfId="3967"/>
    <cellStyle name="Input 2 31 20" xfId="3968"/>
    <cellStyle name="Input 2 31 21" xfId="3969"/>
    <cellStyle name="Input 2 31 22" xfId="3970"/>
    <cellStyle name="Input 2 31 23" xfId="3971"/>
    <cellStyle name="Input 2 31 24" xfId="3972"/>
    <cellStyle name="Input 2 31 25" xfId="3973"/>
    <cellStyle name="Input 2 31 26" xfId="3974"/>
    <cellStyle name="Input 2 31 3" xfId="3975"/>
    <cellStyle name="Input 2 31 4" xfId="3976"/>
    <cellStyle name="Input 2 31 5" xfId="3977"/>
    <cellStyle name="Input 2 31 6" xfId="3978"/>
    <cellStyle name="Input 2 31 7" xfId="3979"/>
    <cellStyle name="Input 2 31 8" xfId="3980"/>
    <cellStyle name="Input 2 31 9" xfId="3981"/>
    <cellStyle name="Input 2 32" xfId="3982"/>
    <cellStyle name="Input 2 32 10" xfId="3983"/>
    <cellStyle name="Input 2 32 11" xfId="3984"/>
    <cellStyle name="Input 2 32 12" xfId="3985"/>
    <cellStyle name="Input 2 32 13" xfId="3986"/>
    <cellStyle name="Input 2 32 14" xfId="3987"/>
    <cellStyle name="Input 2 32 15" xfId="3988"/>
    <cellStyle name="Input 2 32 16" xfId="3989"/>
    <cellStyle name="Input 2 32 17" xfId="3990"/>
    <cellStyle name="Input 2 32 18" xfId="3991"/>
    <cellStyle name="Input 2 32 19" xfId="3992"/>
    <cellStyle name="Input 2 32 2" xfId="3993"/>
    <cellStyle name="Input 2 32 20" xfId="3994"/>
    <cellStyle name="Input 2 32 21" xfId="3995"/>
    <cellStyle name="Input 2 32 22" xfId="3996"/>
    <cellStyle name="Input 2 32 23" xfId="3997"/>
    <cellStyle name="Input 2 32 24" xfId="3998"/>
    <cellStyle name="Input 2 32 25" xfId="3999"/>
    <cellStyle name="Input 2 32 26" xfId="4000"/>
    <cellStyle name="Input 2 32 3" xfId="4001"/>
    <cellStyle name="Input 2 32 4" xfId="4002"/>
    <cellStyle name="Input 2 32 5" xfId="4003"/>
    <cellStyle name="Input 2 32 6" xfId="4004"/>
    <cellStyle name="Input 2 32 7" xfId="4005"/>
    <cellStyle name="Input 2 32 8" xfId="4006"/>
    <cellStyle name="Input 2 32 9" xfId="4007"/>
    <cellStyle name="Input 2 33" xfId="4008"/>
    <cellStyle name="Input 2 33 10" xfId="4009"/>
    <cellStyle name="Input 2 33 11" xfId="4010"/>
    <cellStyle name="Input 2 33 12" xfId="4011"/>
    <cellStyle name="Input 2 33 13" xfId="4012"/>
    <cellStyle name="Input 2 33 14" xfId="4013"/>
    <cellStyle name="Input 2 33 15" xfId="4014"/>
    <cellStyle name="Input 2 33 16" xfId="4015"/>
    <cellStyle name="Input 2 33 17" xfId="4016"/>
    <cellStyle name="Input 2 33 18" xfId="4017"/>
    <cellStyle name="Input 2 33 19" xfId="4018"/>
    <cellStyle name="Input 2 33 2" xfId="4019"/>
    <cellStyle name="Input 2 33 20" xfId="4020"/>
    <cellStyle name="Input 2 33 21" xfId="4021"/>
    <cellStyle name="Input 2 33 22" xfId="4022"/>
    <cellStyle name="Input 2 33 23" xfId="4023"/>
    <cellStyle name="Input 2 33 24" xfId="4024"/>
    <cellStyle name="Input 2 33 25" xfId="4025"/>
    <cellStyle name="Input 2 33 26" xfId="4026"/>
    <cellStyle name="Input 2 33 3" xfId="4027"/>
    <cellStyle name="Input 2 33 4" xfId="4028"/>
    <cellStyle name="Input 2 33 5" xfId="4029"/>
    <cellStyle name="Input 2 33 6" xfId="4030"/>
    <cellStyle name="Input 2 33 7" xfId="4031"/>
    <cellStyle name="Input 2 33 8" xfId="4032"/>
    <cellStyle name="Input 2 33 9" xfId="4033"/>
    <cellStyle name="Input 2 34" xfId="4034"/>
    <cellStyle name="Input 2 34 10" xfId="4035"/>
    <cellStyle name="Input 2 34 11" xfId="4036"/>
    <cellStyle name="Input 2 34 12" xfId="4037"/>
    <cellStyle name="Input 2 34 13" xfId="4038"/>
    <cellStyle name="Input 2 34 14" xfId="4039"/>
    <cellStyle name="Input 2 34 15" xfId="4040"/>
    <cellStyle name="Input 2 34 16" xfId="4041"/>
    <cellStyle name="Input 2 34 17" xfId="4042"/>
    <cellStyle name="Input 2 34 18" xfId="4043"/>
    <cellStyle name="Input 2 34 19" xfId="4044"/>
    <cellStyle name="Input 2 34 2" xfId="4045"/>
    <cellStyle name="Input 2 34 20" xfId="4046"/>
    <cellStyle name="Input 2 34 21" xfId="4047"/>
    <cellStyle name="Input 2 34 22" xfId="4048"/>
    <cellStyle name="Input 2 34 23" xfId="4049"/>
    <cellStyle name="Input 2 34 24" xfId="4050"/>
    <cellStyle name="Input 2 34 25" xfId="4051"/>
    <cellStyle name="Input 2 34 26" xfId="4052"/>
    <cellStyle name="Input 2 34 3" xfId="4053"/>
    <cellStyle name="Input 2 34 4" xfId="4054"/>
    <cellStyle name="Input 2 34 5" xfId="4055"/>
    <cellStyle name="Input 2 34 6" xfId="4056"/>
    <cellStyle name="Input 2 34 7" xfId="4057"/>
    <cellStyle name="Input 2 34 8" xfId="4058"/>
    <cellStyle name="Input 2 34 9" xfId="4059"/>
    <cellStyle name="Input 2 35" xfId="4060"/>
    <cellStyle name="Input 2 35 10" xfId="4061"/>
    <cellStyle name="Input 2 35 11" xfId="4062"/>
    <cellStyle name="Input 2 35 12" xfId="4063"/>
    <cellStyle name="Input 2 35 13" xfId="4064"/>
    <cellStyle name="Input 2 35 14" xfId="4065"/>
    <cellStyle name="Input 2 35 15" xfId="4066"/>
    <cellStyle name="Input 2 35 16" xfId="4067"/>
    <cellStyle name="Input 2 35 17" xfId="4068"/>
    <cellStyle name="Input 2 35 18" xfId="4069"/>
    <cellStyle name="Input 2 35 19" xfId="4070"/>
    <cellStyle name="Input 2 35 2" xfId="4071"/>
    <cellStyle name="Input 2 35 20" xfId="4072"/>
    <cellStyle name="Input 2 35 21" xfId="4073"/>
    <cellStyle name="Input 2 35 22" xfId="4074"/>
    <cellStyle name="Input 2 35 23" xfId="4075"/>
    <cellStyle name="Input 2 35 24" xfId="4076"/>
    <cellStyle name="Input 2 35 25" xfId="4077"/>
    <cellStyle name="Input 2 35 26" xfId="4078"/>
    <cellStyle name="Input 2 35 3" xfId="4079"/>
    <cellStyle name="Input 2 35 4" xfId="4080"/>
    <cellStyle name="Input 2 35 5" xfId="4081"/>
    <cellStyle name="Input 2 35 6" xfId="4082"/>
    <cellStyle name="Input 2 35 7" xfId="4083"/>
    <cellStyle name="Input 2 35 8" xfId="4084"/>
    <cellStyle name="Input 2 35 9" xfId="4085"/>
    <cellStyle name="Input 2 36" xfId="4086"/>
    <cellStyle name="Input 2 36 10" xfId="4087"/>
    <cellStyle name="Input 2 36 11" xfId="4088"/>
    <cellStyle name="Input 2 36 12" xfId="4089"/>
    <cellStyle name="Input 2 36 13" xfId="4090"/>
    <cellStyle name="Input 2 36 14" xfId="4091"/>
    <cellStyle name="Input 2 36 15" xfId="4092"/>
    <cellStyle name="Input 2 36 16" xfId="4093"/>
    <cellStyle name="Input 2 36 17" xfId="4094"/>
    <cellStyle name="Input 2 36 18" xfId="4095"/>
    <cellStyle name="Input 2 36 19" xfId="4096"/>
    <cellStyle name="Input 2 36 2" xfId="4097"/>
    <cellStyle name="Input 2 36 20" xfId="4098"/>
    <cellStyle name="Input 2 36 21" xfId="4099"/>
    <cellStyle name="Input 2 36 22" xfId="4100"/>
    <cellStyle name="Input 2 36 23" xfId="4101"/>
    <cellStyle name="Input 2 36 24" xfId="4102"/>
    <cellStyle name="Input 2 36 25" xfId="4103"/>
    <cellStyle name="Input 2 36 26" xfId="4104"/>
    <cellStyle name="Input 2 36 3" xfId="4105"/>
    <cellStyle name="Input 2 36 4" xfId="4106"/>
    <cellStyle name="Input 2 36 5" xfId="4107"/>
    <cellStyle name="Input 2 36 6" xfId="4108"/>
    <cellStyle name="Input 2 36 7" xfId="4109"/>
    <cellStyle name="Input 2 36 8" xfId="4110"/>
    <cellStyle name="Input 2 36 9" xfId="4111"/>
    <cellStyle name="Input 2 37" xfId="4112"/>
    <cellStyle name="Input 2 37 10" xfId="4113"/>
    <cellStyle name="Input 2 37 11" xfId="4114"/>
    <cellStyle name="Input 2 37 12" xfId="4115"/>
    <cellStyle name="Input 2 37 13" xfId="4116"/>
    <cellStyle name="Input 2 37 14" xfId="4117"/>
    <cellStyle name="Input 2 37 15" xfId="4118"/>
    <cellStyle name="Input 2 37 16" xfId="4119"/>
    <cellStyle name="Input 2 37 17" xfId="4120"/>
    <cellStyle name="Input 2 37 18" xfId="4121"/>
    <cellStyle name="Input 2 37 19" xfId="4122"/>
    <cellStyle name="Input 2 37 2" xfId="4123"/>
    <cellStyle name="Input 2 37 20" xfId="4124"/>
    <cellStyle name="Input 2 37 21" xfId="4125"/>
    <cellStyle name="Input 2 37 22" xfId="4126"/>
    <cellStyle name="Input 2 37 23" xfId="4127"/>
    <cellStyle name="Input 2 37 24" xfId="4128"/>
    <cellStyle name="Input 2 37 25" xfId="4129"/>
    <cellStyle name="Input 2 37 26" xfId="4130"/>
    <cellStyle name="Input 2 37 3" xfId="4131"/>
    <cellStyle name="Input 2 37 4" xfId="4132"/>
    <cellStyle name="Input 2 37 5" xfId="4133"/>
    <cellStyle name="Input 2 37 6" xfId="4134"/>
    <cellStyle name="Input 2 37 7" xfId="4135"/>
    <cellStyle name="Input 2 37 8" xfId="4136"/>
    <cellStyle name="Input 2 37 9" xfId="4137"/>
    <cellStyle name="Input 2 38" xfId="4138"/>
    <cellStyle name="Input 2 38 10" xfId="4139"/>
    <cellStyle name="Input 2 38 11" xfId="4140"/>
    <cellStyle name="Input 2 38 12" xfId="4141"/>
    <cellStyle name="Input 2 38 13" xfId="4142"/>
    <cellStyle name="Input 2 38 14" xfId="4143"/>
    <cellStyle name="Input 2 38 15" xfId="4144"/>
    <cellStyle name="Input 2 38 16" xfId="4145"/>
    <cellStyle name="Input 2 38 17" xfId="4146"/>
    <cellStyle name="Input 2 38 18" xfId="4147"/>
    <cellStyle name="Input 2 38 19" xfId="4148"/>
    <cellStyle name="Input 2 38 2" xfId="4149"/>
    <cellStyle name="Input 2 38 20" xfId="4150"/>
    <cellStyle name="Input 2 38 21" xfId="4151"/>
    <cellStyle name="Input 2 38 22" xfId="4152"/>
    <cellStyle name="Input 2 38 23" xfId="4153"/>
    <cellStyle name="Input 2 38 24" xfId="4154"/>
    <cellStyle name="Input 2 38 25" xfId="4155"/>
    <cellStyle name="Input 2 38 26" xfId="4156"/>
    <cellStyle name="Input 2 38 3" xfId="4157"/>
    <cellStyle name="Input 2 38 4" xfId="4158"/>
    <cellStyle name="Input 2 38 5" xfId="4159"/>
    <cellStyle name="Input 2 38 6" xfId="4160"/>
    <cellStyle name="Input 2 38 7" xfId="4161"/>
    <cellStyle name="Input 2 38 8" xfId="4162"/>
    <cellStyle name="Input 2 38 9" xfId="4163"/>
    <cellStyle name="Input 2 39" xfId="4164"/>
    <cellStyle name="Input 2 39 10" xfId="4165"/>
    <cellStyle name="Input 2 39 11" xfId="4166"/>
    <cellStyle name="Input 2 39 12" xfId="4167"/>
    <cellStyle name="Input 2 39 13" xfId="4168"/>
    <cellStyle name="Input 2 39 14" xfId="4169"/>
    <cellStyle name="Input 2 39 15" xfId="4170"/>
    <cellStyle name="Input 2 39 16" xfId="4171"/>
    <cellStyle name="Input 2 39 17" xfId="4172"/>
    <cellStyle name="Input 2 39 18" xfId="4173"/>
    <cellStyle name="Input 2 39 19" xfId="4174"/>
    <cellStyle name="Input 2 39 2" xfId="4175"/>
    <cellStyle name="Input 2 39 20" xfId="4176"/>
    <cellStyle name="Input 2 39 21" xfId="4177"/>
    <cellStyle name="Input 2 39 22" xfId="4178"/>
    <cellStyle name="Input 2 39 23" xfId="4179"/>
    <cellStyle name="Input 2 39 24" xfId="4180"/>
    <cellStyle name="Input 2 39 25" xfId="4181"/>
    <cellStyle name="Input 2 39 26" xfId="4182"/>
    <cellStyle name="Input 2 39 3" xfId="4183"/>
    <cellStyle name="Input 2 39 4" xfId="4184"/>
    <cellStyle name="Input 2 39 5" xfId="4185"/>
    <cellStyle name="Input 2 39 6" xfId="4186"/>
    <cellStyle name="Input 2 39 7" xfId="4187"/>
    <cellStyle name="Input 2 39 8" xfId="4188"/>
    <cellStyle name="Input 2 39 9" xfId="4189"/>
    <cellStyle name="Input 2 4" xfId="4190"/>
    <cellStyle name="Input 2 4 10" xfId="4191"/>
    <cellStyle name="Input 2 4 11" xfId="4192"/>
    <cellStyle name="Input 2 4 12" xfId="4193"/>
    <cellStyle name="Input 2 4 13" xfId="4194"/>
    <cellStyle name="Input 2 4 14" xfId="4195"/>
    <cellStyle name="Input 2 4 15" xfId="4196"/>
    <cellStyle name="Input 2 4 16" xfId="4197"/>
    <cellStyle name="Input 2 4 17" xfId="4198"/>
    <cellStyle name="Input 2 4 18" xfId="4199"/>
    <cellStyle name="Input 2 4 19" xfId="4200"/>
    <cellStyle name="Input 2 4 2" xfId="4201"/>
    <cellStyle name="Input 2 4 20" xfId="4202"/>
    <cellStyle name="Input 2 4 21" xfId="4203"/>
    <cellStyle name="Input 2 4 22" xfId="4204"/>
    <cellStyle name="Input 2 4 23" xfId="4205"/>
    <cellStyle name="Input 2 4 24" xfId="4206"/>
    <cellStyle name="Input 2 4 25" xfId="4207"/>
    <cellStyle name="Input 2 4 26" xfId="4208"/>
    <cellStyle name="Input 2 4 27" xfId="4209"/>
    <cellStyle name="Input 2 4 3" xfId="4210"/>
    <cellStyle name="Input 2 4 4" xfId="4211"/>
    <cellStyle name="Input 2 4 5" xfId="4212"/>
    <cellStyle name="Input 2 4 6" xfId="4213"/>
    <cellStyle name="Input 2 4 7" xfId="4214"/>
    <cellStyle name="Input 2 4 8" xfId="4215"/>
    <cellStyle name="Input 2 4 9" xfId="4216"/>
    <cellStyle name="Input 2 40" xfId="4217"/>
    <cellStyle name="Input 2 40 10" xfId="4218"/>
    <cellStyle name="Input 2 40 11" xfId="4219"/>
    <cellStyle name="Input 2 40 12" xfId="4220"/>
    <cellStyle name="Input 2 40 13" xfId="4221"/>
    <cellStyle name="Input 2 40 14" xfId="4222"/>
    <cellStyle name="Input 2 40 15" xfId="4223"/>
    <cellStyle name="Input 2 40 16" xfId="4224"/>
    <cellStyle name="Input 2 40 17" xfId="4225"/>
    <cellStyle name="Input 2 40 18" xfId="4226"/>
    <cellStyle name="Input 2 40 19" xfId="4227"/>
    <cellStyle name="Input 2 40 2" xfId="4228"/>
    <cellStyle name="Input 2 40 20" xfId="4229"/>
    <cellStyle name="Input 2 40 21" xfId="4230"/>
    <cellStyle name="Input 2 40 22" xfId="4231"/>
    <cellStyle name="Input 2 40 23" xfId="4232"/>
    <cellStyle name="Input 2 40 24" xfId="4233"/>
    <cellStyle name="Input 2 40 25" xfId="4234"/>
    <cellStyle name="Input 2 40 26" xfId="4235"/>
    <cellStyle name="Input 2 40 3" xfId="4236"/>
    <cellStyle name="Input 2 40 4" xfId="4237"/>
    <cellStyle name="Input 2 40 5" xfId="4238"/>
    <cellStyle name="Input 2 40 6" xfId="4239"/>
    <cellStyle name="Input 2 40 7" xfId="4240"/>
    <cellStyle name="Input 2 40 8" xfId="4241"/>
    <cellStyle name="Input 2 40 9" xfId="4242"/>
    <cellStyle name="Input 2 41" xfId="4243"/>
    <cellStyle name="Input 2 41 10" xfId="4244"/>
    <cellStyle name="Input 2 41 11" xfId="4245"/>
    <cellStyle name="Input 2 41 12" xfId="4246"/>
    <cellStyle name="Input 2 41 13" xfId="4247"/>
    <cellStyle name="Input 2 41 14" xfId="4248"/>
    <cellStyle name="Input 2 41 15" xfId="4249"/>
    <cellStyle name="Input 2 41 16" xfId="4250"/>
    <cellStyle name="Input 2 41 17" xfId="4251"/>
    <cellStyle name="Input 2 41 18" xfId="4252"/>
    <cellStyle name="Input 2 41 19" xfId="4253"/>
    <cellStyle name="Input 2 41 2" xfId="4254"/>
    <cellStyle name="Input 2 41 20" xfId="4255"/>
    <cellStyle name="Input 2 41 21" xfId="4256"/>
    <cellStyle name="Input 2 41 22" xfId="4257"/>
    <cellStyle name="Input 2 41 23" xfId="4258"/>
    <cellStyle name="Input 2 41 24" xfId="4259"/>
    <cellStyle name="Input 2 41 25" xfId="4260"/>
    <cellStyle name="Input 2 41 26" xfId="4261"/>
    <cellStyle name="Input 2 41 3" xfId="4262"/>
    <cellStyle name="Input 2 41 4" xfId="4263"/>
    <cellStyle name="Input 2 41 5" xfId="4264"/>
    <cellStyle name="Input 2 41 6" xfId="4265"/>
    <cellStyle name="Input 2 41 7" xfId="4266"/>
    <cellStyle name="Input 2 41 8" xfId="4267"/>
    <cellStyle name="Input 2 41 9" xfId="4268"/>
    <cellStyle name="Input 2 42" xfId="4269"/>
    <cellStyle name="Input 2 42 10" xfId="4270"/>
    <cellStyle name="Input 2 42 11" xfId="4271"/>
    <cellStyle name="Input 2 42 12" xfId="4272"/>
    <cellStyle name="Input 2 42 13" xfId="4273"/>
    <cellStyle name="Input 2 42 14" xfId="4274"/>
    <cellStyle name="Input 2 42 15" xfId="4275"/>
    <cellStyle name="Input 2 42 16" xfId="4276"/>
    <cellStyle name="Input 2 42 17" xfId="4277"/>
    <cellStyle name="Input 2 42 18" xfId="4278"/>
    <cellStyle name="Input 2 42 19" xfId="4279"/>
    <cellStyle name="Input 2 42 2" xfId="4280"/>
    <cellStyle name="Input 2 42 20" xfId="4281"/>
    <cellStyle name="Input 2 42 21" xfId="4282"/>
    <cellStyle name="Input 2 42 22" xfId="4283"/>
    <cellStyle name="Input 2 42 23" xfId="4284"/>
    <cellStyle name="Input 2 42 24" xfId="4285"/>
    <cellStyle name="Input 2 42 25" xfId="4286"/>
    <cellStyle name="Input 2 42 26" xfId="4287"/>
    <cellStyle name="Input 2 42 3" xfId="4288"/>
    <cellStyle name="Input 2 42 4" xfId="4289"/>
    <cellStyle name="Input 2 42 5" xfId="4290"/>
    <cellStyle name="Input 2 42 6" xfId="4291"/>
    <cellStyle name="Input 2 42 7" xfId="4292"/>
    <cellStyle name="Input 2 42 8" xfId="4293"/>
    <cellStyle name="Input 2 42 9" xfId="4294"/>
    <cellStyle name="Input 2 43" xfId="4295"/>
    <cellStyle name="Input 2 43 10" xfId="4296"/>
    <cellStyle name="Input 2 43 11" xfId="4297"/>
    <cellStyle name="Input 2 43 12" xfId="4298"/>
    <cellStyle name="Input 2 43 13" xfId="4299"/>
    <cellStyle name="Input 2 43 14" xfId="4300"/>
    <cellStyle name="Input 2 43 15" xfId="4301"/>
    <cellStyle name="Input 2 43 16" xfId="4302"/>
    <cellStyle name="Input 2 43 17" xfId="4303"/>
    <cellStyle name="Input 2 43 18" xfId="4304"/>
    <cellStyle name="Input 2 43 19" xfId="4305"/>
    <cellStyle name="Input 2 43 2" xfId="4306"/>
    <cellStyle name="Input 2 43 20" xfId="4307"/>
    <cellStyle name="Input 2 43 21" xfId="4308"/>
    <cellStyle name="Input 2 43 22" xfId="4309"/>
    <cellStyle name="Input 2 43 23" xfId="4310"/>
    <cellStyle name="Input 2 43 24" xfId="4311"/>
    <cellStyle name="Input 2 43 25" xfId="4312"/>
    <cellStyle name="Input 2 43 26" xfId="4313"/>
    <cellStyle name="Input 2 43 3" xfId="4314"/>
    <cellStyle name="Input 2 43 4" xfId="4315"/>
    <cellStyle name="Input 2 43 5" xfId="4316"/>
    <cellStyle name="Input 2 43 6" xfId="4317"/>
    <cellStyle name="Input 2 43 7" xfId="4318"/>
    <cellStyle name="Input 2 43 8" xfId="4319"/>
    <cellStyle name="Input 2 43 9" xfId="4320"/>
    <cellStyle name="Input 2 44" xfId="4321"/>
    <cellStyle name="Input 2 44 10" xfId="4322"/>
    <cellStyle name="Input 2 44 11" xfId="4323"/>
    <cellStyle name="Input 2 44 12" xfId="4324"/>
    <cellStyle name="Input 2 44 13" xfId="4325"/>
    <cellStyle name="Input 2 44 14" xfId="4326"/>
    <cellStyle name="Input 2 44 15" xfId="4327"/>
    <cellStyle name="Input 2 44 16" xfId="4328"/>
    <cellStyle name="Input 2 44 17" xfId="4329"/>
    <cellStyle name="Input 2 44 18" xfId="4330"/>
    <cellStyle name="Input 2 44 19" xfId="4331"/>
    <cellStyle name="Input 2 44 2" xfId="4332"/>
    <cellStyle name="Input 2 44 20" xfId="4333"/>
    <cellStyle name="Input 2 44 21" xfId="4334"/>
    <cellStyle name="Input 2 44 22" xfId="4335"/>
    <cellStyle name="Input 2 44 23" xfId="4336"/>
    <cellStyle name="Input 2 44 24" xfId="4337"/>
    <cellStyle name="Input 2 44 25" xfId="4338"/>
    <cellStyle name="Input 2 44 26" xfId="4339"/>
    <cellStyle name="Input 2 44 3" xfId="4340"/>
    <cellStyle name="Input 2 44 4" xfId="4341"/>
    <cellStyle name="Input 2 44 5" xfId="4342"/>
    <cellStyle name="Input 2 44 6" xfId="4343"/>
    <cellStyle name="Input 2 44 7" xfId="4344"/>
    <cellStyle name="Input 2 44 8" xfId="4345"/>
    <cellStyle name="Input 2 44 9" xfId="4346"/>
    <cellStyle name="Input 2 45" xfId="4347"/>
    <cellStyle name="Input 2 45 10" xfId="4348"/>
    <cellStyle name="Input 2 45 11" xfId="4349"/>
    <cellStyle name="Input 2 45 12" xfId="4350"/>
    <cellStyle name="Input 2 45 13" xfId="4351"/>
    <cellStyle name="Input 2 45 14" xfId="4352"/>
    <cellStyle name="Input 2 45 15" xfId="4353"/>
    <cellStyle name="Input 2 45 16" xfId="4354"/>
    <cellStyle name="Input 2 45 17" xfId="4355"/>
    <cellStyle name="Input 2 45 18" xfId="4356"/>
    <cellStyle name="Input 2 45 19" xfId="4357"/>
    <cellStyle name="Input 2 45 2" xfId="4358"/>
    <cellStyle name="Input 2 45 20" xfId="4359"/>
    <cellStyle name="Input 2 45 21" xfId="4360"/>
    <cellStyle name="Input 2 45 22" xfId="4361"/>
    <cellStyle name="Input 2 45 23" xfId="4362"/>
    <cellStyle name="Input 2 45 24" xfId="4363"/>
    <cellStyle name="Input 2 45 25" xfId="4364"/>
    <cellStyle name="Input 2 45 26" xfId="4365"/>
    <cellStyle name="Input 2 45 3" xfId="4366"/>
    <cellStyle name="Input 2 45 4" xfId="4367"/>
    <cellStyle name="Input 2 45 5" xfId="4368"/>
    <cellStyle name="Input 2 45 6" xfId="4369"/>
    <cellStyle name="Input 2 45 7" xfId="4370"/>
    <cellStyle name="Input 2 45 8" xfId="4371"/>
    <cellStyle name="Input 2 45 9" xfId="4372"/>
    <cellStyle name="Input 2 46" xfId="4373"/>
    <cellStyle name="Input 2 46 10" xfId="4374"/>
    <cellStyle name="Input 2 46 11" xfId="4375"/>
    <cellStyle name="Input 2 46 12" xfId="4376"/>
    <cellStyle name="Input 2 46 13" xfId="4377"/>
    <cellStyle name="Input 2 46 14" xfId="4378"/>
    <cellStyle name="Input 2 46 15" xfId="4379"/>
    <cellStyle name="Input 2 46 16" xfId="4380"/>
    <cellStyle name="Input 2 46 17" xfId="4381"/>
    <cellStyle name="Input 2 46 18" xfId="4382"/>
    <cellStyle name="Input 2 46 19" xfId="4383"/>
    <cellStyle name="Input 2 46 2" xfId="4384"/>
    <cellStyle name="Input 2 46 20" xfId="4385"/>
    <cellStyle name="Input 2 46 21" xfId="4386"/>
    <cellStyle name="Input 2 46 22" xfId="4387"/>
    <cellStyle name="Input 2 46 23" xfId="4388"/>
    <cellStyle name="Input 2 46 24" xfId="4389"/>
    <cellStyle name="Input 2 46 25" xfId="4390"/>
    <cellStyle name="Input 2 46 26" xfId="4391"/>
    <cellStyle name="Input 2 46 3" xfId="4392"/>
    <cellStyle name="Input 2 46 4" xfId="4393"/>
    <cellStyle name="Input 2 46 5" xfId="4394"/>
    <cellStyle name="Input 2 46 6" xfId="4395"/>
    <cellStyle name="Input 2 46 7" xfId="4396"/>
    <cellStyle name="Input 2 46 8" xfId="4397"/>
    <cellStyle name="Input 2 46 9" xfId="4398"/>
    <cellStyle name="Input 2 47" xfId="4399"/>
    <cellStyle name="Input 2 47 10" xfId="4400"/>
    <cellStyle name="Input 2 47 11" xfId="4401"/>
    <cellStyle name="Input 2 47 12" xfId="4402"/>
    <cellStyle name="Input 2 47 13" xfId="4403"/>
    <cellStyle name="Input 2 47 14" xfId="4404"/>
    <cellStyle name="Input 2 47 15" xfId="4405"/>
    <cellStyle name="Input 2 47 16" xfId="4406"/>
    <cellStyle name="Input 2 47 17" xfId="4407"/>
    <cellStyle name="Input 2 47 18" xfId="4408"/>
    <cellStyle name="Input 2 47 19" xfId="4409"/>
    <cellStyle name="Input 2 47 2" xfId="4410"/>
    <cellStyle name="Input 2 47 20" xfId="4411"/>
    <cellStyle name="Input 2 47 21" xfId="4412"/>
    <cellStyle name="Input 2 47 22" xfId="4413"/>
    <cellStyle name="Input 2 47 23" xfId="4414"/>
    <cellStyle name="Input 2 47 24" xfId="4415"/>
    <cellStyle name="Input 2 47 25" xfId="4416"/>
    <cellStyle name="Input 2 47 26" xfId="4417"/>
    <cellStyle name="Input 2 47 3" xfId="4418"/>
    <cellStyle name="Input 2 47 4" xfId="4419"/>
    <cellStyle name="Input 2 47 5" xfId="4420"/>
    <cellStyle name="Input 2 47 6" xfId="4421"/>
    <cellStyle name="Input 2 47 7" xfId="4422"/>
    <cellStyle name="Input 2 47 8" xfId="4423"/>
    <cellStyle name="Input 2 47 9" xfId="4424"/>
    <cellStyle name="Input 2 48" xfId="4425"/>
    <cellStyle name="Input 2 48 10" xfId="4426"/>
    <cellStyle name="Input 2 48 11" xfId="4427"/>
    <cellStyle name="Input 2 48 12" xfId="4428"/>
    <cellStyle name="Input 2 48 13" xfId="4429"/>
    <cellStyle name="Input 2 48 14" xfId="4430"/>
    <cellStyle name="Input 2 48 15" xfId="4431"/>
    <cellStyle name="Input 2 48 16" xfId="4432"/>
    <cellStyle name="Input 2 48 17" xfId="4433"/>
    <cellStyle name="Input 2 48 18" xfId="4434"/>
    <cellStyle name="Input 2 48 19" xfId="4435"/>
    <cellStyle name="Input 2 48 2" xfId="4436"/>
    <cellStyle name="Input 2 48 20" xfId="4437"/>
    <cellStyle name="Input 2 48 21" xfId="4438"/>
    <cellStyle name="Input 2 48 22" xfId="4439"/>
    <cellStyle name="Input 2 48 23" xfId="4440"/>
    <cellStyle name="Input 2 48 24" xfId="4441"/>
    <cellStyle name="Input 2 48 25" xfId="4442"/>
    <cellStyle name="Input 2 48 26" xfId="4443"/>
    <cellStyle name="Input 2 48 3" xfId="4444"/>
    <cellStyle name="Input 2 48 4" xfId="4445"/>
    <cellStyle name="Input 2 48 5" xfId="4446"/>
    <cellStyle name="Input 2 48 6" xfId="4447"/>
    <cellStyle name="Input 2 48 7" xfId="4448"/>
    <cellStyle name="Input 2 48 8" xfId="4449"/>
    <cellStyle name="Input 2 48 9" xfId="4450"/>
    <cellStyle name="Input 2 49" xfId="4451"/>
    <cellStyle name="Input 2 49 10" xfId="4452"/>
    <cellStyle name="Input 2 49 11" xfId="4453"/>
    <cellStyle name="Input 2 49 12" xfId="4454"/>
    <cellStyle name="Input 2 49 13" xfId="4455"/>
    <cellStyle name="Input 2 49 14" xfId="4456"/>
    <cellStyle name="Input 2 49 15" xfId="4457"/>
    <cellStyle name="Input 2 49 16" xfId="4458"/>
    <cellStyle name="Input 2 49 17" xfId="4459"/>
    <cellStyle name="Input 2 49 18" xfId="4460"/>
    <cellStyle name="Input 2 49 19" xfId="4461"/>
    <cellStyle name="Input 2 49 2" xfId="4462"/>
    <cellStyle name="Input 2 49 20" xfId="4463"/>
    <cellStyle name="Input 2 49 21" xfId="4464"/>
    <cellStyle name="Input 2 49 22" xfId="4465"/>
    <cellStyle name="Input 2 49 23" xfId="4466"/>
    <cellStyle name="Input 2 49 24" xfId="4467"/>
    <cellStyle name="Input 2 49 25" xfId="4468"/>
    <cellStyle name="Input 2 49 26" xfId="4469"/>
    <cellStyle name="Input 2 49 3" xfId="4470"/>
    <cellStyle name="Input 2 49 4" xfId="4471"/>
    <cellStyle name="Input 2 49 5" xfId="4472"/>
    <cellStyle name="Input 2 49 6" xfId="4473"/>
    <cellStyle name="Input 2 49 7" xfId="4474"/>
    <cellStyle name="Input 2 49 8" xfId="4475"/>
    <cellStyle name="Input 2 49 9" xfId="4476"/>
    <cellStyle name="Input 2 5" xfId="4477"/>
    <cellStyle name="Input 2 5 10" xfId="4478"/>
    <cellStyle name="Input 2 5 11" xfId="4479"/>
    <cellStyle name="Input 2 5 12" xfId="4480"/>
    <cellStyle name="Input 2 5 13" xfId="4481"/>
    <cellStyle name="Input 2 5 14" xfId="4482"/>
    <cellStyle name="Input 2 5 15" xfId="4483"/>
    <cellStyle name="Input 2 5 16" xfId="4484"/>
    <cellStyle name="Input 2 5 17" xfId="4485"/>
    <cellStyle name="Input 2 5 18" xfId="4486"/>
    <cellStyle name="Input 2 5 19" xfId="4487"/>
    <cellStyle name="Input 2 5 2" xfId="4488"/>
    <cellStyle name="Input 2 5 20" xfId="4489"/>
    <cellStyle name="Input 2 5 21" xfId="4490"/>
    <cellStyle name="Input 2 5 22" xfId="4491"/>
    <cellStyle name="Input 2 5 23" xfId="4492"/>
    <cellStyle name="Input 2 5 24" xfId="4493"/>
    <cellStyle name="Input 2 5 25" xfId="4494"/>
    <cellStyle name="Input 2 5 26" xfId="4495"/>
    <cellStyle name="Input 2 5 27" xfId="4496"/>
    <cellStyle name="Input 2 5 3" xfId="4497"/>
    <cellStyle name="Input 2 5 4" xfId="4498"/>
    <cellStyle name="Input 2 5 5" xfId="4499"/>
    <cellStyle name="Input 2 5 6" xfId="4500"/>
    <cellStyle name="Input 2 5 7" xfId="4501"/>
    <cellStyle name="Input 2 5 8" xfId="4502"/>
    <cellStyle name="Input 2 5 9" xfId="4503"/>
    <cellStyle name="Input 2 50" xfId="4504"/>
    <cellStyle name="Input 2 50 10" xfId="4505"/>
    <cellStyle name="Input 2 50 11" xfId="4506"/>
    <cellStyle name="Input 2 50 12" xfId="4507"/>
    <cellStyle name="Input 2 50 13" xfId="4508"/>
    <cellStyle name="Input 2 50 14" xfId="4509"/>
    <cellStyle name="Input 2 50 15" xfId="4510"/>
    <cellStyle name="Input 2 50 16" xfId="4511"/>
    <cellStyle name="Input 2 50 17" xfId="4512"/>
    <cellStyle name="Input 2 50 18" xfId="4513"/>
    <cellStyle name="Input 2 50 19" xfId="4514"/>
    <cellStyle name="Input 2 50 2" xfId="4515"/>
    <cellStyle name="Input 2 50 20" xfId="4516"/>
    <cellStyle name="Input 2 50 21" xfId="4517"/>
    <cellStyle name="Input 2 50 22" xfId="4518"/>
    <cellStyle name="Input 2 50 23" xfId="4519"/>
    <cellStyle name="Input 2 50 24" xfId="4520"/>
    <cellStyle name="Input 2 50 25" xfId="4521"/>
    <cellStyle name="Input 2 50 26" xfId="4522"/>
    <cellStyle name="Input 2 50 3" xfId="4523"/>
    <cellStyle name="Input 2 50 4" xfId="4524"/>
    <cellStyle name="Input 2 50 5" xfId="4525"/>
    <cellStyle name="Input 2 50 6" xfId="4526"/>
    <cellStyle name="Input 2 50 7" xfId="4527"/>
    <cellStyle name="Input 2 50 8" xfId="4528"/>
    <cellStyle name="Input 2 50 9" xfId="4529"/>
    <cellStyle name="Input 2 51" xfId="4530"/>
    <cellStyle name="Input 2 51 10" xfId="4531"/>
    <cellStyle name="Input 2 51 11" xfId="4532"/>
    <cellStyle name="Input 2 51 12" xfId="4533"/>
    <cellStyle name="Input 2 51 13" xfId="4534"/>
    <cellStyle name="Input 2 51 14" xfId="4535"/>
    <cellStyle name="Input 2 51 15" xfId="4536"/>
    <cellStyle name="Input 2 51 16" xfId="4537"/>
    <cellStyle name="Input 2 51 17" xfId="4538"/>
    <cellStyle name="Input 2 51 18" xfId="4539"/>
    <cellStyle name="Input 2 51 19" xfId="4540"/>
    <cellStyle name="Input 2 51 2" xfId="4541"/>
    <cellStyle name="Input 2 51 20" xfId="4542"/>
    <cellStyle name="Input 2 51 21" xfId="4543"/>
    <cellStyle name="Input 2 51 22" xfId="4544"/>
    <cellStyle name="Input 2 51 23" xfId="4545"/>
    <cellStyle name="Input 2 51 24" xfId="4546"/>
    <cellStyle name="Input 2 51 25" xfId="4547"/>
    <cellStyle name="Input 2 51 26" xfId="4548"/>
    <cellStyle name="Input 2 51 3" xfId="4549"/>
    <cellStyle name="Input 2 51 4" xfId="4550"/>
    <cellStyle name="Input 2 51 5" xfId="4551"/>
    <cellStyle name="Input 2 51 6" xfId="4552"/>
    <cellStyle name="Input 2 51 7" xfId="4553"/>
    <cellStyle name="Input 2 51 8" xfId="4554"/>
    <cellStyle name="Input 2 51 9" xfId="4555"/>
    <cellStyle name="Input 2 52" xfId="4556"/>
    <cellStyle name="Input 2 52 10" xfId="4557"/>
    <cellStyle name="Input 2 52 11" xfId="4558"/>
    <cellStyle name="Input 2 52 12" xfId="4559"/>
    <cellStyle name="Input 2 52 13" xfId="4560"/>
    <cellStyle name="Input 2 52 14" xfId="4561"/>
    <cellStyle name="Input 2 52 15" xfId="4562"/>
    <cellStyle name="Input 2 52 16" xfId="4563"/>
    <cellStyle name="Input 2 52 17" xfId="4564"/>
    <cellStyle name="Input 2 52 18" xfId="4565"/>
    <cellStyle name="Input 2 52 19" xfId="4566"/>
    <cellStyle name="Input 2 52 2" xfId="4567"/>
    <cellStyle name="Input 2 52 20" xfId="4568"/>
    <cellStyle name="Input 2 52 21" xfId="4569"/>
    <cellStyle name="Input 2 52 22" xfId="4570"/>
    <cellStyle name="Input 2 52 23" xfId="4571"/>
    <cellStyle name="Input 2 52 24" xfId="4572"/>
    <cellStyle name="Input 2 52 25" xfId="4573"/>
    <cellStyle name="Input 2 52 26" xfId="4574"/>
    <cellStyle name="Input 2 52 3" xfId="4575"/>
    <cellStyle name="Input 2 52 4" xfId="4576"/>
    <cellStyle name="Input 2 52 5" xfId="4577"/>
    <cellStyle name="Input 2 52 6" xfId="4578"/>
    <cellStyle name="Input 2 52 7" xfId="4579"/>
    <cellStyle name="Input 2 52 8" xfId="4580"/>
    <cellStyle name="Input 2 52 9" xfId="4581"/>
    <cellStyle name="Input 2 53" xfId="4582"/>
    <cellStyle name="Input 2 53 10" xfId="4583"/>
    <cellStyle name="Input 2 53 11" xfId="4584"/>
    <cellStyle name="Input 2 53 12" xfId="4585"/>
    <cellStyle name="Input 2 53 13" xfId="4586"/>
    <cellStyle name="Input 2 53 14" xfId="4587"/>
    <cellStyle name="Input 2 53 15" xfId="4588"/>
    <cellStyle name="Input 2 53 16" xfId="4589"/>
    <cellStyle name="Input 2 53 17" xfId="4590"/>
    <cellStyle name="Input 2 53 18" xfId="4591"/>
    <cellStyle name="Input 2 53 19" xfId="4592"/>
    <cellStyle name="Input 2 53 2" xfId="4593"/>
    <cellStyle name="Input 2 53 20" xfId="4594"/>
    <cellStyle name="Input 2 53 21" xfId="4595"/>
    <cellStyle name="Input 2 53 22" xfId="4596"/>
    <cellStyle name="Input 2 53 23" xfId="4597"/>
    <cellStyle name="Input 2 53 24" xfId="4598"/>
    <cellStyle name="Input 2 53 25" xfId="4599"/>
    <cellStyle name="Input 2 53 26" xfId="4600"/>
    <cellStyle name="Input 2 53 3" xfId="4601"/>
    <cellStyle name="Input 2 53 4" xfId="4602"/>
    <cellStyle name="Input 2 53 5" xfId="4603"/>
    <cellStyle name="Input 2 53 6" xfId="4604"/>
    <cellStyle name="Input 2 53 7" xfId="4605"/>
    <cellStyle name="Input 2 53 8" xfId="4606"/>
    <cellStyle name="Input 2 53 9" xfId="4607"/>
    <cellStyle name="Input 2 54" xfId="4608"/>
    <cellStyle name="Input 2 54 10" xfId="4609"/>
    <cellStyle name="Input 2 54 11" xfId="4610"/>
    <cellStyle name="Input 2 54 12" xfId="4611"/>
    <cellStyle name="Input 2 54 13" xfId="4612"/>
    <cellStyle name="Input 2 54 14" xfId="4613"/>
    <cellStyle name="Input 2 54 15" xfId="4614"/>
    <cellStyle name="Input 2 54 16" xfId="4615"/>
    <cellStyle name="Input 2 54 17" xfId="4616"/>
    <cellStyle name="Input 2 54 18" xfId="4617"/>
    <cellStyle name="Input 2 54 19" xfId="4618"/>
    <cellStyle name="Input 2 54 2" xfId="4619"/>
    <cellStyle name="Input 2 54 20" xfId="4620"/>
    <cellStyle name="Input 2 54 21" xfId="4621"/>
    <cellStyle name="Input 2 54 22" xfId="4622"/>
    <cellStyle name="Input 2 54 23" xfId="4623"/>
    <cellStyle name="Input 2 54 24" xfId="4624"/>
    <cellStyle name="Input 2 54 25" xfId="4625"/>
    <cellStyle name="Input 2 54 26" xfId="4626"/>
    <cellStyle name="Input 2 54 3" xfId="4627"/>
    <cellStyle name="Input 2 54 4" xfId="4628"/>
    <cellStyle name="Input 2 54 5" xfId="4629"/>
    <cellStyle name="Input 2 54 6" xfId="4630"/>
    <cellStyle name="Input 2 54 7" xfId="4631"/>
    <cellStyle name="Input 2 54 8" xfId="4632"/>
    <cellStyle name="Input 2 54 9" xfId="4633"/>
    <cellStyle name="Input 2 55" xfId="4634"/>
    <cellStyle name="Input 2 55 10" xfId="4635"/>
    <cellStyle name="Input 2 55 11" xfId="4636"/>
    <cellStyle name="Input 2 55 12" xfId="4637"/>
    <cellStyle name="Input 2 55 13" xfId="4638"/>
    <cellStyle name="Input 2 55 14" xfId="4639"/>
    <cellStyle name="Input 2 55 15" xfId="4640"/>
    <cellStyle name="Input 2 55 16" xfId="4641"/>
    <cellStyle name="Input 2 55 17" xfId="4642"/>
    <cellStyle name="Input 2 55 18" xfId="4643"/>
    <cellStyle name="Input 2 55 19" xfId="4644"/>
    <cellStyle name="Input 2 55 2" xfId="4645"/>
    <cellStyle name="Input 2 55 20" xfId="4646"/>
    <cellStyle name="Input 2 55 21" xfId="4647"/>
    <cellStyle name="Input 2 55 22" xfId="4648"/>
    <cellStyle name="Input 2 55 23" xfId="4649"/>
    <cellStyle name="Input 2 55 24" xfId="4650"/>
    <cellStyle name="Input 2 55 25" xfId="4651"/>
    <cellStyle name="Input 2 55 26" xfId="4652"/>
    <cellStyle name="Input 2 55 3" xfId="4653"/>
    <cellStyle name="Input 2 55 4" xfId="4654"/>
    <cellStyle name="Input 2 55 5" xfId="4655"/>
    <cellStyle name="Input 2 55 6" xfId="4656"/>
    <cellStyle name="Input 2 55 7" xfId="4657"/>
    <cellStyle name="Input 2 55 8" xfId="4658"/>
    <cellStyle name="Input 2 55 9" xfId="4659"/>
    <cellStyle name="Input 2 56" xfId="4660"/>
    <cellStyle name="Input 2 56 10" xfId="4661"/>
    <cellStyle name="Input 2 56 11" xfId="4662"/>
    <cellStyle name="Input 2 56 12" xfId="4663"/>
    <cellStyle name="Input 2 56 13" xfId="4664"/>
    <cellStyle name="Input 2 56 14" xfId="4665"/>
    <cellStyle name="Input 2 56 15" xfId="4666"/>
    <cellStyle name="Input 2 56 16" xfId="4667"/>
    <cellStyle name="Input 2 56 17" xfId="4668"/>
    <cellStyle name="Input 2 56 18" xfId="4669"/>
    <cellStyle name="Input 2 56 19" xfId="4670"/>
    <cellStyle name="Input 2 56 2" xfId="4671"/>
    <cellStyle name="Input 2 56 20" xfId="4672"/>
    <cellStyle name="Input 2 56 21" xfId="4673"/>
    <cellStyle name="Input 2 56 22" xfId="4674"/>
    <cellStyle name="Input 2 56 23" xfId="4675"/>
    <cellStyle name="Input 2 56 24" xfId="4676"/>
    <cellStyle name="Input 2 56 25" xfId="4677"/>
    <cellStyle name="Input 2 56 26" xfId="4678"/>
    <cellStyle name="Input 2 56 3" xfId="4679"/>
    <cellStyle name="Input 2 56 4" xfId="4680"/>
    <cellStyle name="Input 2 56 5" xfId="4681"/>
    <cellStyle name="Input 2 56 6" xfId="4682"/>
    <cellStyle name="Input 2 56 7" xfId="4683"/>
    <cellStyle name="Input 2 56 8" xfId="4684"/>
    <cellStyle name="Input 2 56 9" xfId="4685"/>
    <cellStyle name="Input 2 57" xfId="4686"/>
    <cellStyle name="Input 2 57 10" xfId="4687"/>
    <cellStyle name="Input 2 57 11" xfId="4688"/>
    <cellStyle name="Input 2 57 12" xfId="4689"/>
    <cellStyle name="Input 2 57 13" xfId="4690"/>
    <cellStyle name="Input 2 57 14" xfId="4691"/>
    <cellStyle name="Input 2 57 15" xfId="4692"/>
    <cellStyle name="Input 2 57 16" xfId="4693"/>
    <cellStyle name="Input 2 57 17" xfId="4694"/>
    <cellStyle name="Input 2 57 18" xfId="4695"/>
    <cellStyle name="Input 2 57 19" xfId="4696"/>
    <cellStyle name="Input 2 57 2" xfId="4697"/>
    <cellStyle name="Input 2 57 20" xfId="4698"/>
    <cellStyle name="Input 2 57 21" xfId="4699"/>
    <cellStyle name="Input 2 57 22" xfId="4700"/>
    <cellStyle name="Input 2 57 23" xfId="4701"/>
    <cellStyle name="Input 2 57 24" xfId="4702"/>
    <cellStyle name="Input 2 57 25" xfId="4703"/>
    <cellStyle name="Input 2 57 26" xfId="4704"/>
    <cellStyle name="Input 2 57 3" xfId="4705"/>
    <cellStyle name="Input 2 57 4" xfId="4706"/>
    <cellStyle name="Input 2 57 5" xfId="4707"/>
    <cellStyle name="Input 2 57 6" xfId="4708"/>
    <cellStyle name="Input 2 57 7" xfId="4709"/>
    <cellStyle name="Input 2 57 8" xfId="4710"/>
    <cellStyle name="Input 2 57 9" xfId="4711"/>
    <cellStyle name="Input 2 58" xfId="4712"/>
    <cellStyle name="Input 2 58 10" xfId="4713"/>
    <cellStyle name="Input 2 58 11" xfId="4714"/>
    <cellStyle name="Input 2 58 12" xfId="4715"/>
    <cellStyle name="Input 2 58 13" xfId="4716"/>
    <cellStyle name="Input 2 58 14" xfId="4717"/>
    <cellStyle name="Input 2 58 15" xfId="4718"/>
    <cellStyle name="Input 2 58 16" xfId="4719"/>
    <cellStyle name="Input 2 58 17" xfId="4720"/>
    <cellStyle name="Input 2 58 18" xfId="4721"/>
    <cellStyle name="Input 2 58 19" xfId="4722"/>
    <cellStyle name="Input 2 58 2" xfId="4723"/>
    <cellStyle name="Input 2 58 20" xfId="4724"/>
    <cellStyle name="Input 2 58 21" xfId="4725"/>
    <cellStyle name="Input 2 58 22" xfId="4726"/>
    <cellStyle name="Input 2 58 23" xfId="4727"/>
    <cellStyle name="Input 2 58 24" xfId="4728"/>
    <cellStyle name="Input 2 58 25" xfId="4729"/>
    <cellStyle name="Input 2 58 26" xfId="4730"/>
    <cellStyle name="Input 2 58 3" xfId="4731"/>
    <cellStyle name="Input 2 58 4" xfId="4732"/>
    <cellStyle name="Input 2 58 5" xfId="4733"/>
    <cellStyle name="Input 2 58 6" xfId="4734"/>
    <cellStyle name="Input 2 58 7" xfId="4735"/>
    <cellStyle name="Input 2 58 8" xfId="4736"/>
    <cellStyle name="Input 2 58 9" xfId="4737"/>
    <cellStyle name="Input 2 59" xfId="4738"/>
    <cellStyle name="Input 2 59 10" xfId="4739"/>
    <cellStyle name="Input 2 59 11" xfId="4740"/>
    <cellStyle name="Input 2 59 12" xfId="4741"/>
    <cellStyle name="Input 2 59 13" xfId="4742"/>
    <cellStyle name="Input 2 59 14" xfId="4743"/>
    <cellStyle name="Input 2 59 15" xfId="4744"/>
    <cellStyle name="Input 2 59 16" xfId="4745"/>
    <cellStyle name="Input 2 59 17" xfId="4746"/>
    <cellStyle name="Input 2 59 18" xfId="4747"/>
    <cellStyle name="Input 2 59 19" xfId="4748"/>
    <cellStyle name="Input 2 59 2" xfId="4749"/>
    <cellStyle name="Input 2 59 20" xfId="4750"/>
    <cellStyle name="Input 2 59 21" xfId="4751"/>
    <cellStyle name="Input 2 59 22" xfId="4752"/>
    <cellStyle name="Input 2 59 23" xfId="4753"/>
    <cellStyle name="Input 2 59 24" xfId="4754"/>
    <cellStyle name="Input 2 59 25" xfId="4755"/>
    <cellStyle name="Input 2 59 26" xfId="4756"/>
    <cellStyle name="Input 2 59 3" xfId="4757"/>
    <cellStyle name="Input 2 59 4" xfId="4758"/>
    <cellStyle name="Input 2 59 5" xfId="4759"/>
    <cellStyle name="Input 2 59 6" xfId="4760"/>
    <cellStyle name="Input 2 59 7" xfId="4761"/>
    <cellStyle name="Input 2 59 8" xfId="4762"/>
    <cellStyle name="Input 2 59 9" xfId="4763"/>
    <cellStyle name="Input 2 6" xfId="4764"/>
    <cellStyle name="Input 2 6 10" xfId="4765"/>
    <cellStyle name="Input 2 6 11" xfId="4766"/>
    <cellStyle name="Input 2 6 12" xfId="4767"/>
    <cellStyle name="Input 2 6 13" xfId="4768"/>
    <cellStyle name="Input 2 6 14" xfId="4769"/>
    <cellStyle name="Input 2 6 15" xfId="4770"/>
    <cellStyle name="Input 2 6 16" xfId="4771"/>
    <cellStyle name="Input 2 6 17" xfId="4772"/>
    <cellStyle name="Input 2 6 18" xfId="4773"/>
    <cellStyle name="Input 2 6 19" xfId="4774"/>
    <cellStyle name="Input 2 6 2" xfId="4775"/>
    <cellStyle name="Input 2 6 20" xfId="4776"/>
    <cellStyle name="Input 2 6 21" xfId="4777"/>
    <cellStyle name="Input 2 6 22" xfId="4778"/>
    <cellStyle name="Input 2 6 23" xfId="4779"/>
    <cellStyle name="Input 2 6 24" xfId="4780"/>
    <cellStyle name="Input 2 6 25" xfId="4781"/>
    <cellStyle name="Input 2 6 26" xfId="4782"/>
    <cellStyle name="Input 2 6 27" xfId="4783"/>
    <cellStyle name="Input 2 6 3" xfId="4784"/>
    <cellStyle name="Input 2 6 4" xfId="4785"/>
    <cellStyle name="Input 2 6 5" xfId="4786"/>
    <cellStyle name="Input 2 6 6" xfId="4787"/>
    <cellStyle name="Input 2 6 7" xfId="4788"/>
    <cellStyle name="Input 2 6 8" xfId="4789"/>
    <cellStyle name="Input 2 6 9" xfId="4790"/>
    <cellStyle name="Input 2 60" xfId="4791"/>
    <cellStyle name="Input 2 60 10" xfId="4792"/>
    <cellStyle name="Input 2 60 11" xfId="4793"/>
    <cellStyle name="Input 2 60 12" xfId="4794"/>
    <cellStyle name="Input 2 60 13" xfId="4795"/>
    <cellStyle name="Input 2 60 14" xfId="4796"/>
    <cellStyle name="Input 2 60 15" xfId="4797"/>
    <cellStyle name="Input 2 60 16" xfId="4798"/>
    <cellStyle name="Input 2 60 17" xfId="4799"/>
    <cellStyle name="Input 2 60 18" xfId="4800"/>
    <cellStyle name="Input 2 60 19" xfId="4801"/>
    <cellStyle name="Input 2 60 2" xfId="4802"/>
    <cellStyle name="Input 2 60 20" xfId="4803"/>
    <cellStyle name="Input 2 60 21" xfId="4804"/>
    <cellStyle name="Input 2 60 22" xfId="4805"/>
    <cellStyle name="Input 2 60 23" xfId="4806"/>
    <cellStyle name="Input 2 60 24" xfId="4807"/>
    <cellStyle name="Input 2 60 25" xfId="4808"/>
    <cellStyle name="Input 2 60 26" xfId="4809"/>
    <cellStyle name="Input 2 60 3" xfId="4810"/>
    <cellStyle name="Input 2 60 4" xfId="4811"/>
    <cellStyle name="Input 2 60 5" xfId="4812"/>
    <cellStyle name="Input 2 60 6" xfId="4813"/>
    <cellStyle name="Input 2 60 7" xfId="4814"/>
    <cellStyle name="Input 2 60 8" xfId="4815"/>
    <cellStyle name="Input 2 60 9" xfId="4816"/>
    <cellStyle name="Input 2 61" xfId="4817"/>
    <cellStyle name="Input 2 61 10" xfId="4818"/>
    <cellStyle name="Input 2 61 11" xfId="4819"/>
    <cellStyle name="Input 2 61 12" xfId="4820"/>
    <cellStyle name="Input 2 61 13" xfId="4821"/>
    <cellStyle name="Input 2 61 14" xfId="4822"/>
    <cellStyle name="Input 2 61 15" xfId="4823"/>
    <cellStyle name="Input 2 61 16" xfId="4824"/>
    <cellStyle name="Input 2 61 17" xfId="4825"/>
    <cellStyle name="Input 2 61 18" xfId="4826"/>
    <cellStyle name="Input 2 61 19" xfId="4827"/>
    <cellStyle name="Input 2 61 2" xfId="4828"/>
    <cellStyle name="Input 2 61 20" xfId="4829"/>
    <cellStyle name="Input 2 61 21" xfId="4830"/>
    <cellStyle name="Input 2 61 22" xfId="4831"/>
    <cellStyle name="Input 2 61 23" xfId="4832"/>
    <cellStyle name="Input 2 61 24" xfId="4833"/>
    <cellStyle name="Input 2 61 25" xfId="4834"/>
    <cellStyle name="Input 2 61 26" xfId="4835"/>
    <cellStyle name="Input 2 61 3" xfId="4836"/>
    <cellStyle name="Input 2 61 4" xfId="4837"/>
    <cellStyle name="Input 2 61 5" xfId="4838"/>
    <cellStyle name="Input 2 61 6" xfId="4839"/>
    <cellStyle name="Input 2 61 7" xfId="4840"/>
    <cellStyle name="Input 2 61 8" xfId="4841"/>
    <cellStyle name="Input 2 61 9" xfId="4842"/>
    <cellStyle name="Input 2 62" xfId="4843"/>
    <cellStyle name="Input 2 62 10" xfId="4844"/>
    <cellStyle name="Input 2 62 11" xfId="4845"/>
    <cellStyle name="Input 2 62 12" xfId="4846"/>
    <cellStyle name="Input 2 62 13" xfId="4847"/>
    <cellStyle name="Input 2 62 14" xfId="4848"/>
    <cellStyle name="Input 2 62 15" xfId="4849"/>
    <cellStyle name="Input 2 62 16" xfId="4850"/>
    <cellStyle name="Input 2 62 17" xfId="4851"/>
    <cellStyle name="Input 2 62 18" xfId="4852"/>
    <cellStyle name="Input 2 62 19" xfId="4853"/>
    <cellStyle name="Input 2 62 2" xfId="4854"/>
    <cellStyle name="Input 2 62 20" xfId="4855"/>
    <cellStyle name="Input 2 62 21" xfId="4856"/>
    <cellStyle name="Input 2 62 22" xfId="4857"/>
    <cellStyle name="Input 2 62 23" xfId="4858"/>
    <cellStyle name="Input 2 62 24" xfId="4859"/>
    <cellStyle name="Input 2 62 25" xfId="4860"/>
    <cellStyle name="Input 2 62 26" xfId="4861"/>
    <cellStyle name="Input 2 62 3" xfId="4862"/>
    <cellStyle name="Input 2 62 4" xfId="4863"/>
    <cellStyle name="Input 2 62 5" xfId="4864"/>
    <cellStyle name="Input 2 62 6" xfId="4865"/>
    <cellStyle name="Input 2 62 7" xfId="4866"/>
    <cellStyle name="Input 2 62 8" xfId="4867"/>
    <cellStyle name="Input 2 62 9" xfId="4868"/>
    <cellStyle name="Input 2 63" xfId="4869"/>
    <cellStyle name="Input 2 63 10" xfId="4870"/>
    <cellStyle name="Input 2 63 11" xfId="4871"/>
    <cellStyle name="Input 2 63 12" xfId="4872"/>
    <cellStyle name="Input 2 63 13" xfId="4873"/>
    <cellStyle name="Input 2 63 14" xfId="4874"/>
    <cellStyle name="Input 2 63 15" xfId="4875"/>
    <cellStyle name="Input 2 63 16" xfId="4876"/>
    <cellStyle name="Input 2 63 17" xfId="4877"/>
    <cellStyle name="Input 2 63 18" xfId="4878"/>
    <cellStyle name="Input 2 63 19" xfId="4879"/>
    <cellStyle name="Input 2 63 2" xfId="4880"/>
    <cellStyle name="Input 2 63 20" xfId="4881"/>
    <cellStyle name="Input 2 63 21" xfId="4882"/>
    <cellStyle name="Input 2 63 22" xfId="4883"/>
    <cellStyle name="Input 2 63 23" xfId="4884"/>
    <cellStyle name="Input 2 63 24" xfId="4885"/>
    <cellStyle name="Input 2 63 25" xfId="4886"/>
    <cellStyle name="Input 2 63 26" xfId="4887"/>
    <cellStyle name="Input 2 63 3" xfId="4888"/>
    <cellStyle name="Input 2 63 4" xfId="4889"/>
    <cellStyle name="Input 2 63 5" xfId="4890"/>
    <cellStyle name="Input 2 63 6" xfId="4891"/>
    <cellStyle name="Input 2 63 7" xfId="4892"/>
    <cellStyle name="Input 2 63 8" xfId="4893"/>
    <cellStyle name="Input 2 63 9" xfId="4894"/>
    <cellStyle name="Input 2 64" xfId="4895"/>
    <cellStyle name="Input 2 64 10" xfId="4896"/>
    <cellStyle name="Input 2 64 11" xfId="4897"/>
    <cellStyle name="Input 2 64 12" xfId="4898"/>
    <cellStyle name="Input 2 64 13" xfId="4899"/>
    <cellStyle name="Input 2 64 14" xfId="4900"/>
    <cellStyle name="Input 2 64 15" xfId="4901"/>
    <cellStyle name="Input 2 64 16" xfId="4902"/>
    <cellStyle name="Input 2 64 17" xfId="4903"/>
    <cellStyle name="Input 2 64 18" xfId="4904"/>
    <cellStyle name="Input 2 64 19" xfId="4905"/>
    <cellStyle name="Input 2 64 2" xfId="4906"/>
    <cellStyle name="Input 2 64 20" xfId="4907"/>
    <cellStyle name="Input 2 64 21" xfId="4908"/>
    <cellStyle name="Input 2 64 22" xfId="4909"/>
    <cellStyle name="Input 2 64 23" xfId="4910"/>
    <cellStyle name="Input 2 64 24" xfId="4911"/>
    <cellStyle name="Input 2 64 25" xfId="4912"/>
    <cellStyle name="Input 2 64 26" xfId="4913"/>
    <cellStyle name="Input 2 64 3" xfId="4914"/>
    <cellStyle name="Input 2 64 4" xfId="4915"/>
    <cellStyle name="Input 2 64 5" xfId="4916"/>
    <cellStyle name="Input 2 64 6" xfId="4917"/>
    <cellStyle name="Input 2 64 7" xfId="4918"/>
    <cellStyle name="Input 2 64 8" xfId="4919"/>
    <cellStyle name="Input 2 64 9" xfId="4920"/>
    <cellStyle name="Input 2 65" xfId="4921"/>
    <cellStyle name="Input 2 65 10" xfId="4922"/>
    <cellStyle name="Input 2 65 11" xfId="4923"/>
    <cellStyle name="Input 2 65 12" xfId="4924"/>
    <cellStyle name="Input 2 65 13" xfId="4925"/>
    <cellStyle name="Input 2 65 14" xfId="4926"/>
    <cellStyle name="Input 2 65 15" xfId="4927"/>
    <cellStyle name="Input 2 65 16" xfId="4928"/>
    <cellStyle name="Input 2 65 17" xfId="4929"/>
    <cellStyle name="Input 2 65 18" xfId="4930"/>
    <cellStyle name="Input 2 65 19" xfId="4931"/>
    <cellStyle name="Input 2 65 2" xfId="4932"/>
    <cellStyle name="Input 2 65 20" xfId="4933"/>
    <cellStyle name="Input 2 65 21" xfId="4934"/>
    <cellStyle name="Input 2 65 22" xfId="4935"/>
    <cellStyle name="Input 2 65 23" xfId="4936"/>
    <cellStyle name="Input 2 65 24" xfId="4937"/>
    <cellStyle name="Input 2 65 25" xfId="4938"/>
    <cellStyle name="Input 2 65 26" xfId="4939"/>
    <cellStyle name="Input 2 65 3" xfId="4940"/>
    <cellStyle name="Input 2 65 4" xfId="4941"/>
    <cellStyle name="Input 2 65 5" xfId="4942"/>
    <cellStyle name="Input 2 65 6" xfId="4943"/>
    <cellStyle name="Input 2 65 7" xfId="4944"/>
    <cellStyle name="Input 2 65 8" xfId="4945"/>
    <cellStyle name="Input 2 65 9" xfId="4946"/>
    <cellStyle name="Input 2 66" xfId="4947"/>
    <cellStyle name="Input 2 66 10" xfId="4948"/>
    <cellStyle name="Input 2 66 11" xfId="4949"/>
    <cellStyle name="Input 2 66 12" xfId="4950"/>
    <cellStyle name="Input 2 66 13" xfId="4951"/>
    <cellStyle name="Input 2 66 14" xfId="4952"/>
    <cellStyle name="Input 2 66 15" xfId="4953"/>
    <cellStyle name="Input 2 66 16" xfId="4954"/>
    <cellStyle name="Input 2 66 17" xfId="4955"/>
    <cellStyle name="Input 2 66 18" xfId="4956"/>
    <cellStyle name="Input 2 66 19" xfId="4957"/>
    <cellStyle name="Input 2 66 2" xfId="4958"/>
    <cellStyle name="Input 2 66 20" xfId="4959"/>
    <cellStyle name="Input 2 66 21" xfId="4960"/>
    <cellStyle name="Input 2 66 22" xfId="4961"/>
    <cellStyle name="Input 2 66 23" xfId="4962"/>
    <cellStyle name="Input 2 66 24" xfId="4963"/>
    <cellStyle name="Input 2 66 25" xfId="4964"/>
    <cellStyle name="Input 2 66 26" xfId="4965"/>
    <cellStyle name="Input 2 66 3" xfId="4966"/>
    <cellStyle name="Input 2 66 4" xfId="4967"/>
    <cellStyle name="Input 2 66 5" xfId="4968"/>
    <cellStyle name="Input 2 66 6" xfId="4969"/>
    <cellStyle name="Input 2 66 7" xfId="4970"/>
    <cellStyle name="Input 2 66 8" xfId="4971"/>
    <cellStyle name="Input 2 66 9" xfId="4972"/>
    <cellStyle name="Input 2 67" xfId="4973"/>
    <cellStyle name="Input 2 67 10" xfId="4974"/>
    <cellStyle name="Input 2 67 11" xfId="4975"/>
    <cellStyle name="Input 2 67 12" xfId="4976"/>
    <cellStyle name="Input 2 67 13" xfId="4977"/>
    <cellStyle name="Input 2 67 14" xfId="4978"/>
    <cellStyle name="Input 2 67 15" xfId="4979"/>
    <cellStyle name="Input 2 67 16" xfId="4980"/>
    <cellStyle name="Input 2 67 17" xfId="4981"/>
    <cellStyle name="Input 2 67 18" xfId="4982"/>
    <cellStyle name="Input 2 67 19" xfId="4983"/>
    <cellStyle name="Input 2 67 2" xfId="4984"/>
    <cellStyle name="Input 2 67 20" xfId="4985"/>
    <cellStyle name="Input 2 67 21" xfId="4986"/>
    <cellStyle name="Input 2 67 22" xfId="4987"/>
    <cellStyle name="Input 2 67 23" xfId="4988"/>
    <cellStyle name="Input 2 67 24" xfId="4989"/>
    <cellStyle name="Input 2 67 25" xfId="4990"/>
    <cellStyle name="Input 2 67 26" xfId="4991"/>
    <cellStyle name="Input 2 67 3" xfId="4992"/>
    <cellStyle name="Input 2 67 4" xfId="4993"/>
    <cellStyle name="Input 2 67 5" xfId="4994"/>
    <cellStyle name="Input 2 67 6" xfId="4995"/>
    <cellStyle name="Input 2 67 7" xfId="4996"/>
    <cellStyle name="Input 2 67 8" xfId="4997"/>
    <cellStyle name="Input 2 67 9" xfId="4998"/>
    <cellStyle name="Input 2 68" xfId="4999"/>
    <cellStyle name="Input 2 68 10" xfId="5000"/>
    <cellStyle name="Input 2 68 11" xfId="5001"/>
    <cellStyle name="Input 2 68 12" xfId="5002"/>
    <cellStyle name="Input 2 68 13" xfId="5003"/>
    <cellStyle name="Input 2 68 14" xfId="5004"/>
    <cellStyle name="Input 2 68 15" xfId="5005"/>
    <cellStyle name="Input 2 68 16" xfId="5006"/>
    <cellStyle name="Input 2 68 17" xfId="5007"/>
    <cellStyle name="Input 2 68 18" xfId="5008"/>
    <cellStyle name="Input 2 68 19" xfId="5009"/>
    <cellStyle name="Input 2 68 2" xfId="5010"/>
    <cellStyle name="Input 2 68 20" xfId="5011"/>
    <cellStyle name="Input 2 68 21" xfId="5012"/>
    <cellStyle name="Input 2 68 22" xfId="5013"/>
    <cellStyle name="Input 2 68 23" xfId="5014"/>
    <cellStyle name="Input 2 68 24" xfId="5015"/>
    <cellStyle name="Input 2 68 25" xfId="5016"/>
    <cellStyle name="Input 2 68 26" xfId="5017"/>
    <cellStyle name="Input 2 68 3" xfId="5018"/>
    <cellStyle name="Input 2 68 4" xfId="5019"/>
    <cellStyle name="Input 2 68 5" xfId="5020"/>
    <cellStyle name="Input 2 68 6" xfId="5021"/>
    <cellStyle name="Input 2 68 7" xfId="5022"/>
    <cellStyle name="Input 2 68 8" xfId="5023"/>
    <cellStyle name="Input 2 68 9" xfId="5024"/>
    <cellStyle name="Input 2 69" xfId="5025"/>
    <cellStyle name="Input 2 69 10" xfId="5026"/>
    <cellStyle name="Input 2 69 11" xfId="5027"/>
    <cellStyle name="Input 2 69 12" xfId="5028"/>
    <cellStyle name="Input 2 69 13" xfId="5029"/>
    <cellStyle name="Input 2 69 14" xfId="5030"/>
    <cellStyle name="Input 2 69 15" xfId="5031"/>
    <cellStyle name="Input 2 69 16" xfId="5032"/>
    <cellStyle name="Input 2 69 17" xfId="5033"/>
    <cellStyle name="Input 2 69 18" xfId="5034"/>
    <cellStyle name="Input 2 69 19" xfId="5035"/>
    <cellStyle name="Input 2 69 2" xfId="5036"/>
    <cellStyle name="Input 2 69 20" xfId="5037"/>
    <cellStyle name="Input 2 69 21" xfId="5038"/>
    <cellStyle name="Input 2 69 22" xfId="5039"/>
    <cellStyle name="Input 2 69 23" xfId="5040"/>
    <cellStyle name="Input 2 69 24" xfId="5041"/>
    <cellStyle name="Input 2 69 25" xfId="5042"/>
    <cellStyle name="Input 2 69 26" xfId="5043"/>
    <cellStyle name="Input 2 69 3" xfId="5044"/>
    <cellStyle name="Input 2 69 4" xfId="5045"/>
    <cellStyle name="Input 2 69 5" xfId="5046"/>
    <cellStyle name="Input 2 69 6" xfId="5047"/>
    <cellStyle name="Input 2 69 7" xfId="5048"/>
    <cellStyle name="Input 2 69 8" xfId="5049"/>
    <cellStyle name="Input 2 69 9" xfId="5050"/>
    <cellStyle name="Input 2 7" xfId="5051"/>
    <cellStyle name="Input 2 7 10" xfId="5052"/>
    <cellStyle name="Input 2 7 11" xfId="5053"/>
    <cellStyle name="Input 2 7 12" xfId="5054"/>
    <cellStyle name="Input 2 7 13" xfId="5055"/>
    <cellStyle name="Input 2 7 14" xfId="5056"/>
    <cellStyle name="Input 2 7 15" xfId="5057"/>
    <cellStyle name="Input 2 7 16" xfId="5058"/>
    <cellStyle name="Input 2 7 17" xfId="5059"/>
    <cellStyle name="Input 2 7 18" xfId="5060"/>
    <cellStyle name="Input 2 7 19" xfId="5061"/>
    <cellStyle name="Input 2 7 2" xfId="5062"/>
    <cellStyle name="Input 2 7 20" xfId="5063"/>
    <cellStyle name="Input 2 7 21" xfId="5064"/>
    <cellStyle name="Input 2 7 22" xfId="5065"/>
    <cellStyle name="Input 2 7 23" xfId="5066"/>
    <cellStyle name="Input 2 7 24" xfId="5067"/>
    <cellStyle name="Input 2 7 25" xfId="5068"/>
    <cellStyle name="Input 2 7 26" xfId="5069"/>
    <cellStyle name="Input 2 7 27" xfId="5070"/>
    <cellStyle name="Input 2 7 3" xfId="5071"/>
    <cellStyle name="Input 2 7 4" xfId="5072"/>
    <cellStyle name="Input 2 7 5" xfId="5073"/>
    <cellStyle name="Input 2 7 6" xfId="5074"/>
    <cellStyle name="Input 2 7 7" xfId="5075"/>
    <cellStyle name="Input 2 7 8" xfId="5076"/>
    <cellStyle name="Input 2 7 9" xfId="5077"/>
    <cellStyle name="Input 2 70" xfId="5078"/>
    <cellStyle name="Input 2 70 10" xfId="5079"/>
    <cellStyle name="Input 2 70 11" xfId="5080"/>
    <cellStyle name="Input 2 70 12" xfId="5081"/>
    <cellStyle name="Input 2 70 13" xfId="5082"/>
    <cellStyle name="Input 2 70 14" xfId="5083"/>
    <cellStyle name="Input 2 70 15" xfId="5084"/>
    <cellStyle name="Input 2 70 16" xfId="5085"/>
    <cellStyle name="Input 2 70 17" xfId="5086"/>
    <cellStyle name="Input 2 70 18" xfId="5087"/>
    <cellStyle name="Input 2 70 19" xfId="5088"/>
    <cellStyle name="Input 2 70 2" xfId="5089"/>
    <cellStyle name="Input 2 70 20" xfId="5090"/>
    <cellStyle name="Input 2 70 21" xfId="5091"/>
    <cellStyle name="Input 2 70 22" xfId="5092"/>
    <cellStyle name="Input 2 70 23" xfId="5093"/>
    <cellStyle name="Input 2 70 24" xfId="5094"/>
    <cellStyle name="Input 2 70 25" xfId="5095"/>
    <cellStyle name="Input 2 70 26" xfId="5096"/>
    <cellStyle name="Input 2 70 3" xfId="5097"/>
    <cellStyle name="Input 2 70 4" xfId="5098"/>
    <cellStyle name="Input 2 70 5" xfId="5099"/>
    <cellStyle name="Input 2 70 6" xfId="5100"/>
    <cellStyle name="Input 2 70 7" xfId="5101"/>
    <cellStyle name="Input 2 70 8" xfId="5102"/>
    <cellStyle name="Input 2 70 9" xfId="5103"/>
    <cellStyle name="Input 2 71" xfId="5104"/>
    <cellStyle name="Input 2 71 10" xfId="5105"/>
    <cellStyle name="Input 2 71 11" xfId="5106"/>
    <cellStyle name="Input 2 71 12" xfId="5107"/>
    <cellStyle name="Input 2 71 13" xfId="5108"/>
    <cellStyle name="Input 2 71 14" xfId="5109"/>
    <cellStyle name="Input 2 71 15" xfId="5110"/>
    <cellStyle name="Input 2 71 16" xfId="5111"/>
    <cellStyle name="Input 2 71 17" xfId="5112"/>
    <cellStyle name="Input 2 71 18" xfId="5113"/>
    <cellStyle name="Input 2 71 19" xfId="5114"/>
    <cellStyle name="Input 2 71 2" xfId="5115"/>
    <cellStyle name="Input 2 71 20" xfId="5116"/>
    <cellStyle name="Input 2 71 21" xfId="5117"/>
    <cellStyle name="Input 2 71 22" xfId="5118"/>
    <cellStyle name="Input 2 71 23" xfId="5119"/>
    <cellStyle name="Input 2 71 24" xfId="5120"/>
    <cellStyle name="Input 2 71 25" xfId="5121"/>
    <cellStyle name="Input 2 71 26" xfId="5122"/>
    <cellStyle name="Input 2 71 3" xfId="5123"/>
    <cellStyle name="Input 2 71 4" xfId="5124"/>
    <cellStyle name="Input 2 71 5" xfId="5125"/>
    <cellStyle name="Input 2 71 6" xfId="5126"/>
    <cellStyle name="Input 2 71 7" xfId="5127"/>
    <cellStyle name="Input 2 71 8" xfId="5128"/>
    <cellStyle name="Input 2 71 9" xfId="5129"/>
    <cellStyle name="Input 2 72" xfId="5130"/>
    <cellStyle name="Input 2 72 10" xfId="5131"/>
    <cellStyle name="Input 2 72 11" xfId="5132"/>
    <cellStyle name="Input 2 72 12" xfId="5133"/>
    <cellStyle name="Input 2 72 13" xfId="5134"/>
    <cellStyle name="Input 2 72 14" xfId="5135"/>
    <cellStyle name="Input 2 72 15" xfId="5136"/>
    <cellStyle name="Input 2 72 16" xfId="5137"/>
    <cellStyle name="Input 2 72 17" xfId="5138"/>
    <cellStyle name="Input 2 72 18" xfId="5139"/>
    <cellStyle name="Input 2 72 19" xfId="5140"/>
    <cellStyle name="Input 2 72 2" xfId="5141"/>
    <cellStyle name="Input 2 72 20" xfId="5142"/>
    <cellStyle name="Input 2 72 21" xfId="5143"/>
    <cellStyle name="Input 2 72 22" xfId="5144"/>
    <cellStyle name="Input 2 72 23" xfId="5145"/>
    <cellStyle name="Input 2 72 24" xfId="5146"/>
    <cellStyle name="Input 2 72 25" xfId="5147"/>
    <cellStyle name="Input 2 72 26" xfId="5148"/>
    <cellStyle name="Input 2 72 3" xfId="5149"/>
    <cellStyle name="Input 2 72 4" xfId="5150"/>
    <cellStyle name="Input 2 72 5" xfId="5151"/>
    <cellStyle name="Input 2 72 6" xfId="5152"/>
    <cellStyle name="Input 2 72 7" xfId="5153"/>
    <cellStyle name="Input 2 72 8" xfId="5154"/>
    <cellStyle name="Input 2 72 9" xfId="5155"/>
    <cellStyle name="Input 2 73" xfId="5156"/>
    <cellStyle name="Input 2 73 10" xfId="5157"/>
    <cellStyle name="Input 2 73 11" xfId="5158"/>
    <cellStyle name="Input 2 73 12" xfId="5159"/>
    <cellStyle name="Input 2 73 13" xfId="5160"/>
    <cellStyle name="Input 2 73 14" xfId="5161"/>
    <cellStyle name="Input 2 73 15" xfId="5162"/>
    <cellStyle name="Input 2 73 16" xfId="5163"/>
    <cellStyle name="Input 2 73 17" xfId="5164"/>
    <cellStyle name="Input 2 73 18" xfId="5165"/>
    <cellStyle name="Input 2 73 19" xfId="5166"/>
    <cellStyle name="Input 2 73 2" xfId="5167"/>
    <cellStyle name="Input 2 73 20" xfId="5168"/>
    <cellStyle name="Input 2 73 21" xfId="5169"/>
    <cellStyle name="Input 2 73 22" xfId="5170"/>
    <cellStyle name="Input 2 73 23" xfId="5171"/>
    <cellStyle name="Input 2 73 24" xfId="5172"/>
    <cellStyle name="Input 2 73 25" xfId="5173"/>
    <cellStyle name="Input 2 73 26" xfId="5174"/>
    <cellStyle name="Input 2 73 3" xfId="5175"/>
    <cellStyle name="Input 2 73 4" xfId="5176"/>
    <cellStyle name="Input 2 73 5" xfId="5177"/>
    <cellStyle name="Input 2 73 6" xfId="5178"/>
    <cellStyle name="Input 2 73 7" xfId="5179"/>
    <cellStyle name="Input 2 73 8" xfId="5180"/>
    <cellStyle name="Input 2 73 9" xfId="5181"/>
    <cellStyle name="Input 2 74" xfId="5182"/>
    <cellStyle name="Input 2 74 10" xfId="5183"/>
    <cellStyle name="Input 2 74 11" xfId="5184"/>
    <cellStyle name="Input 2 74 12" xfId="5185"/>
    <cellStyle name="Input 2 74 13" xfId="5186"/>
    <cellStyle name="Input 2 74 14" xfId="5187"/>
    <cellStyle name="Input 2 74 15" xfId="5188"/>
    <cellStyle name="Input 2 74 16" xfId="5189"/>
    <cellStyle name="Input 2 74 17" xfId="5190"/>
    <cellStyle name="Input 2 74 18" xfId="5191"/>
    <cellStyle name="Input 2 74 19" xfId="5192"/>
    <cellStyle name="Input 2 74 2" xfId="5193"/>
    <cellStyle name="Input 2 74 20" xfId="5194"/>
    <cellStyle name="Input 2 74 21" xfId="5195"/>
    <cellStyle name="Input 2 74 22" xfId="5196"/>
    <cellStyle name="Input 2 74 23" xfId="5197"/>
    <cellStyle name="Input 2 74 24" xfId="5198"/>
    <cellStyle name="Input 2 74 25" xfId="5199"/>
    <cellStyle name="Input 2 74 26" xfId="5200"/>
    <cellStyle name="Input 2 74 3" xfId="5201"/>
    <cellStyle name="Input 2 74 4" xfId="5202"/>
    <cellStyle name="Input 2 74 5" xfId="5203"/>
    <cellStyle name="Input 2 74 6" xfId="5204"/>
    <cellStyle name="Input 2 74 7" xfId="5205"/>
    <cellStyle name="Input 2 74 8" xfId="5206"/>
    <cellStyle name="Input 2 74 9" xfId="5207"/>
    <cellStyle name="Input 2 75" xfId="5208"/>
    <cellStyle name="Input 2 75 10" xfId="5209"/>
    <cellStyle name="Input 2 75 11" xfId="5210"/>
    <cellStyle name="Input 2 75 12" xfId="5211"/>
    <cellStyle name="Input 2 75 13" xfId="5212"/>
    <cellStyle name="Input 2 75 14" xfId="5213"/>
    <cellStyle name="Input 2 75 15" xfId="5214"/>
    <cellStyle name="Input 2 75 16" xfId="5215"/>
    <cellStyle name="Input 2 75 17" xfId="5216"/>
    <cellStyle name="Input 2 75 18" xfId="5217"/>
    <cellStyle name="Input 2 75 19" xfId="5218"/>
    <cellStyle name="Input 2 75 2" xfId="5219"/>
    <cellStyle name="Input 2 75 20" xfId="5220"/>
    <cellStyle name="Input 2 75 21" xfId="5221"/>
    <cellStyle name="Input 2 75 22" xfId="5222"/>
    <cellStyle name="Input 2 75 23" xfId="5223"/>
    <cellStyle name="Input 2 75 24" xfId="5224"/>
    <cellStyle name="Input 2 75 25" xfId="5225"/>
    <cellStyle name="Input 2 75 26" xfId="5226"/>
    <cellStyle name="Input 2 75 3" xfId="5227"/>
    <cellStyle name="Input 2 75 4" xfId="5228"/>
    <cellStyle name="Input 2 75 5" xfId="5229"/>
    <cellStyle name="Input 2 75 6" xfId="5230"/>
    <cellStyle name="Input 2 75 7" xfId="5231"/>
    <cellStyle name="Input 2 75 8" xfId="5232"/>
    <cellStyle name="Input 2 75 9" xfId="5233"/>
    <cellStyle name="Input 2 76" xfId="5234"/>
    <cellStyle name="Input 2 76 10" xfId="5235"/>
    <cellStyle name="Input 2 76 11" xfId="5236"/>
    <cellStyle name="Input 2 76 12" xfId="5237"/>
    <cellStyle name="Input 2 76 13" xfId="5238"/>
    <cellStyle name="Input 2 76 14" xfId="5239"/>
    <cellStyle name="Input 2 76 15" xfId="5240"/>
    <cellStyle name="Input 2 76 16" xfId="5241"/>
    <cellStyle name="Input 2 76 17" xfId="5242"/>
    <cellStyle name="Input 2 76 18" xfId="5243"/>
    <cellStyle name="Input 2 76 19" xfId="5244"/>
    <cellStyle name="Input 2 76 2" xfId="5245"/>
    <cellStyle name="Input 2 76 20" xfId="5246"/>
    <cellStyle name="Input 2 76 21" xfId="5247"/>
    <cellStyle name="Input 2 76 22" xfId="5248"/>
    <cellStyle name="Input 2 76 23" xfId="5249"/>
    <cellStyle name="Input 2 76 24" xfId="5250"/>
    <cellStyle name="Input 2 76 25" xfId="5251"/>
    <cellStyle name="Input 2 76 26" xfId="5252"/>
    <cellStyle name="Input 2 76 3" xfId="5253"/>
    <cellStyle name="Input 2 76 4" xfId="5254"/>
    <cellStyle name="Input 2 76 5" xfId="5255"/>
    <cellStyle name="Input 2 76 6" xfId="5256"/>
    <cellStyle name="Input 2 76 7" xfId="5257"/>
    <cellStyle name="Input 2 76 8" xfId="5258"/>
    <cellStyle name="Input 2 76 9" xfId="5259"/>
    <cellStyle name="Input 2 77" xfId="5260"/>
    <cellStyle name="Input 2 77 10" xfId="5261"/>
    <cellStyle name="Input 2 77 11" xfId="5262"/>
    <cellStyle name="Input 2 77 12" xfId="5263"/>
    <cellStyle name="Input 2 77 13" xfId="5264"/>
    <cellStyle name="Input 2 77 14" xfId="5265"/>
    <cellStyle name="Input 2 77 15" xfId="5266"/>
    <cellStyle name="Input 2 77 16" xfId="5267"/>
    <cellStyle name="Input 2 77 17" xfId="5268"/>
    <cellStyle name="Input 2 77 18" xfId="5269"/>
    <cellStyle name="Input 2 77 19" xfId="5270"/>
    <cellStyle name="Input 2 77 2" xfId="5271"/>
    <cellStyle name="Input 2 77 20" xfId="5272"/>
    <cellStyle name="Input 2 77 21" xfId="5273"/>
    <cellStyle name="Input 2 77 22" xfId="5274"/>
    <cellStyle name="Input 2 77 23" xfId="5275"/>
    <cellStyle name="Input 2 77 24" xfId="5276"/>
    <cellStyle name="Input 2 77 25" xfId="5277"/>
    <cellStyle name="Input 2 77 26" xfId="5278"/>
    <cellStyle name="Input 2 77 3" xfId="5279"/>
    <cellStyle name="Input 2 77 4" xfId="5280"/>
    <cellStyle name="Input 2 77 5" xfId="5281"/>
    <cellStyle name="Input 2 77 6" xfId="5282"/>
    <cellStyle name="Input 2 77 7" xfId="5283"/>
    <cellStyle name="Input 2 77 8" xfId="5284"/>
    <cellStyle name="Input 2 77 9" xfId="5285"/>
    <cellStyle name="Input 2 78" xfId="5286"/>
    <cellStyle name="Input 2 78 10" xfId="5287"/>
    <cellStyle name="Input 2 78 11" xfId="5288"/>
    <cellStyle name="Input 2 78 12" xfId="5289"/>
    <cellStyle name="Input 2 78 13" xfId="5290"/>
    <cellStyle name="Input 2 78 14" xfId="5291"/>
    <cellStyle name="Input 2 78 15" xfId="5292"/>
    <cellStyle name="Input 2 78 16" xfId="5293"/>
    <cellStyle name="Input 2 78 17" xfId="5294"/>
    <cellStyle name="Input 2 78 18" xfId="5295"/>
    <cellStyle name="Input 2 78 19" xfId="5296"/>
    <cellStyle name="Input 2 78 2" xfId="5297"/>
    <cellStyle name="Input 2 78 20" xfId="5298"/>
    <cellStyle name="Input 2 78 21" xfId="5299"/>
    <cellStyle name="Input 2 78 22" xfId="5300"/>
    <cellStyle name="Input 2 78 23" xfId="5301"/>
    <cellStyle name="Input 2 78 24" xfId="5302"/>
    <cellStyle name="Input 2 78 25" xfId="5303"/>
    <cellStyle name="Input 2 78 26" xfId="5304"/>
    <cellStyle name="Input 2 78 3" xfId="5305"/>
    <cellStyle name="Input 2 78 4" xfId="5306"/>
    <cellStyle name="Input 2 78 5" xfId="5307"/>
    <cellStyle name="Input 2 78 6" xfId="5308"/>
    <cellStyle name="Input 2 78 7" xfId="5309"/>
    <cellStyle name="Input 2 78 8" xfId="5310"/>
    <cellStyle name="Input 2 78 9" xfId="5311"/>
    <cellStyle name="Input 2 79" xfId="5312"/>
    <cellStyle name="Input 2 79 10" xfId="5313"/>
    <cellStyle name="Input 2 79 11" xfId="5314"/>
    <cellStyle name="Input 2 79 12" xfId="5315"/>
    <cellStyle name="Input 2 79 13" xfId="5316"/>
    <cellStyle name="Input 2 79 14" xfId="5317"/>
    <cellStyle name="Input 2 79 15" xfId="5318"/>
    <cellStyle name="Input 2 79 16" xfId="5319"/>
    <cellStyle name="Input 2 79 17" xfId="5320"/>
    <cellStyle name="Input 2 79 18" xfId="5321"/>
    <cellStyle name="Input 2 79 19" xfId="5322"/>
    <cellStyle name="Input 2 79 2" xfId="5323"/>
    <cellStyle name="Input 2 79 20" xfId="5324"/>
    <cellStyle name="Input 2 79 21" xfId="5325"/>
    <cellStyle name="Input 2 79 22" xfId="5326"/>
    <cellStyle name="Input 2 79 23" xfId="5327"/>
    <cellStyle name="Input 2 79 24" xfId="5328"/>
    <cellStyle name="Input 2 79 25" xfId="5329"/>
    <cellStyle name="Input 2 79 26" xfId="5330"/>
    <cellStyle name="Input 2 79 3" xfId="5331"/>
    <cellStyle name="Input 2 79 4" xfId="5332"/>
    <cellStyle name="Input 2 79 5" xfId="5333"/>
    <cellStyle name="Input 2 79 6" xfId="5334"/>
    <cellStyle name="Input 2 79 7" xfId="5335"/>
    <cellStyle name="Input 2 79 8" xfId="5336"/>
    <cellStyle name="Input 2 79 9" xfId="5337"/>
    <cellStyle name="Input 2 8" xfId="5338"/>
    <cellStyle name="Input 2 8 10" xfId="5339"/>
    <cellStyle name="Input 2 8 11" xfId="5340"/>
    <cellStyle name="Input 2 8 12" xfId="5341"/>
    <cellStyle name="Input 2 8 13" xfId="5342"/>
    <cellStyle name="Input 2 8 14" xfId="5343"/>
    <cellStyle name="Input 2 8 15" xfId="5344"/>
    <cellStyle name="Input 2 8 16" xfId="5345"/>
    <cellStyle name="Input 2 8 17" xfId="5346"/>
    <cellStyle name="Input 2 8 18" xfId="5347"/>
    <cellStyle name="Input 2 8 19" xfId="5348"/>
    <cellStyle name="Input 2 8 2" xfId="5349"/>
    <cellStyle name="Input 2 8 20" xfId="5350"/>
    <cellStyle name="Input 2 8 21" xfId="5351"/>
    <cellStyle name="Input 2 8 22" xfId="5352"/>
    <cellStyle name="Input 2 8 23" xfId="5353"/>
    <cellStyle name="Input 2 8 24" xfId="5354"/>
    <cellStyle name="Input 2 8 25" xfId="5355"/>
    <cellStyle name="Input 2 8 26" xfId="5356"/>
    <cellStyle name="Input 2 8 27" xfId="5357"/>
    <cellStyle name="Input 2 8 3" xfId="5358"/>
    <cellStyle name="Input 2 8 4" xfId="5359"/>
    <cellStyle name="Input 2 8 5" xfId="5360"/>
    <cellStyle name="Input 2 8 6" xfId="5361"/>
    <cellStyle name="Input 2 8 7" xfId="5362"/>
    <cellStyle name="Input 2 8 8" xfId="5363"/>
    <cellStyle name="Input 2 8 9" xfId="5364"/>
    <cellStyle name="Input 2 80" xfId="5365"/>
    <cellStyle name="Input 2 80 10" xfId="5366"/>
    <cellStyle name="Input 2 80 11" xfId="5367"/>
    <cellStyle name="Input 2 80 12" xfId="5368"/>
    <cellStyle name="Input 2 80 13" xfId="5369"/>
    <cellStyle name="Input 2 80 14" xfId="5370"/>
    <cellStyle name="Input 2 80 15" xfId="5371"/>
    <cellStyle name="Input 2 80 16" xfId="5372"/>
    <cellStyle name="Input 2 80 17" xfId="5373"/>
    <cellStyle name="Input 2 80 18" xfId="5374"/>
    <cellStyle name="Input 2 80 19" xfId="5375"/>
    <cellStyle name="Input 2 80 2" xfId="5376"/>
    <cellStyle name="Input 2 80 20" xfId="5377"/>
    <cellStyle name="Input 2 80 21" xfId="5378"/>
    <cellStyle name="Input 2 80 22" xfId="5379"/>
    <cellStyle name="Input 2 80 23" xfId="5380"/>
    <cellStyle name="Input 2 80 24" xfId="5381"/>
    <cellStyle name="Input 2 80 25" xfId="5382"/>
    <cellStyle name="Input 2 80 26" xfId="5383"/>
    <cellStyle name="Input 2 80 3" xfId="5384"/>
    <cellStyle name="Input 2 80 4" xfId="5385"/>
    <cellStyle name="Input 2 80 5" xfId="5386"/>
    <cellStyle name="Input 2 80 6" xfId="5387"/>
    <cellStyle name="Input 2 80 7" xfId="5388"/>
    <cellStyle name="Input 2 80 8" xfId="5389"/>
    <cellStyle name="Input 2 80 9" xfId="5390"/>
    <cellStyle name="Input 2 81" xfId="5391"/>
    <cellStyle name="Input 2 81 10" xfId="5392"/>
    <cellStyle name="Input 2 81 11" xfId="5393"/>
    <cellStyle name="Input 2 81 12" xfId="5394"/>
    <cellStyle name="Input 2 81 13" xfId="5395"/>
    <cellStyle name="Input 2 81 14" xfId="5396"/>
    <cellStyle name="Input 2 81 15" xfId="5397"/>
    <cellStyle name="Input 2 81 16" xfId="5398"/>
    <cellStyle name="Input 2 81 17" xfId="5399"/>
    <cellStyle name="Input 2 81 18" xfId="5400"/>
    <cellStyle name="Input 2 81 19" xfId="5401"/>
    <cellStyle name="Input 2 81 2" xfId="5402"/>
    <cellStyle name="Input 2 81 20" xfId="5403"/>
    <cellStyle name="Input 2 81 21" xfId="5404"/>
    <cellStyle name="Input 2 81 22" xfId="5405"/>
    <cellStyle name="Input 2 81 23" xfId="5406"/>
    <cellStyle name="Input 2 81 24" xfId="5407"/>
    <cellStyle name="Input 2 81 25" xfId="5408"/>
    <cellStyle name="Input 2 81 26" xfId="5409"/>
    <cellStyle name="Input 2 81 3" xfId="5410"/>
    <cellStyle name="Input 2 81 4" xfId="5411"/>
    <cellStyle name="Input 2 81 5" xfId="5412"/>
    <cellStyle name="Input 2 81 6" xfId="5413"/>
    <cellStyle name="Input 2 81 7" xfId="5414"/>
    <cellStyle name="Input 2 81 8" xfId="5415"/>
    <cellStyle name="Input 2 81 9" xfId="5416"/>
    <cellStyle name="Input 2 82" xfId="5417"/>
    <cellStyle name="Input 2 82 10" xfId="5418"/>
    <cellStyle name="Input 2 82 11" xfId="5419"/>
    <cellStyle name="Input 2 82 12" xfId="5420"/>
    <cellStyle name="Input 2 82 13" xfId="5421"/>
    <cellStyle name="Input 2 82 14" xfId="5422"/>
    <cellStyle name="Input 2 82 15" xfId="5423"/>
    <cellStyle name="Input 2 82 16" xfId="5424"/>
    <cellStyle name="Input 2 82 17" xfId="5425"/>
    <cellStyle name="Input 2 82 18" xfId="5426"/>
    <cellStyle name="Input 2 82 19" xfId="5427"/>
    <cellStyle name="Input 2 82 2" xfId="5428"/>
    <cellStyle name="Input 2 82 20" xfId="5429"/>
    <cellStyle name="Input 2 82 21" xfId="5430"/>
    <cellStyle name="Input 2 82 22" xfId="5431"/>
    <cellStyle name="Input 2 82 23" xfId="5432"/>
    <cellStyle name="Input 2 82 24" xfId="5433"/>
    <cellStyle name="Input 2 82 25" xfId="5434"/>
    <cellStyle name="Input 2 82 26" xfId="5435"/>
    <cellStyle name="Input 2 82 3" xfId="5436"/>
    <cellStyle name="Input 2 82 4" xfId="5437"/>
    <cellStyle name="Input 2 82 5" xfId="5438"/>
    <cellStyle name="Input 2 82 6" xfId="5439"/>
    <cellStyle name="Input 2 82 7" xfId="5440"/>
    <cellStyle name="Input 2 82 8" xfId="5441"/>
    <cellStyle name="Input 2 82 9" xfId="5442"/>
    <cellStyle name="Input 2 83" xfId="5443"/>
    <cellStyle name="Input 2 83 10" xfId="5444"/>
    <cellStyle name="Input 2 83 11" xfId="5445"/>
    <cellStyle name="Input 2 83 12" xfId="5446"/>
    <cellStyle name="Input 2 83 13" xfId="5447"/>
    <cellStyle name="Input 2 83 14" xfId="5448"/>
    <cellStyle name="Input 2 83 15" xfId="5449"/>
    <cellStyle name="Input 2 83 16" xfId="5450"/>
    <cellStyle name="Input 2 83 17" xfId="5451"/>
    <cellStyle name="Input 2 83 18" xfId="5452"/>
    <cellStyle name="Input 2 83 19" xfId="5453"/>
    <cellStyle name="Input 2 83 2" xfId="5454"/>
    <cellStyle name="Input 2 83 20" xfId="5455"/>
    <cellStyle name="Input 2 83 21" xfId="5456"/>
    <cellStyle name="Input 2 83 22" xfId="5457"/>
    <cellStyle name="Input 2 83 23" xfId="5458"/>
    <cellStyle name="Input 2 83 24" xfId="5459"/>
    <cellStyle name="Input 2 83 25" xfId="5460"/>
    <cellStyle name="Input 2 83 26" xfId="5461"/>
    <cellStyle name="Input 2 83 3" xfId="5462"/>
    <cellStyle name="Input 2 83 4" xfId="5463"/>
    <cellStyle name="Input 2 83 5" xfId="5464"/>
    <cellStyle name="Input 2 83 6" xfId="5465"/>
    <cellStyle name="Input 2 83 7" xfId="5466"/>
    <cellStyle name="Input 2 83 8" xfId="5467"/>
    <cellStyle name="Input 2 83 9" xfId="5468"/>
    <cellStyle name="Input 2 84" xfId="5469"/>
    <cellStyle name="Input 2 84 10" xfId="5470"/>
    <cellStyle name="Input 2 84 11" xfId="5471"/>
    <cellStyle name="Input 2 84 12" xfId="5472"/>
    <cellStyle name="Input 2 84 13" xfId="5473"/>
    <cellStyle name="Input 2 84 14" xfId="5474"/>
    <cellStyle name="Input 2 84 15" xfId="5475"/>
    <cellStyle name="Input 2 84 16" xfId="5476"/>
    <cellStyle name="Input 2 84 17" xfId="5477"/>
    <cellStyle name="Input 2 84 18" xfId="5478"/>
    <cellStyle name="Input 2 84 19" xfId="5479"/>
    <cellStyle name="Input 2 84 2" xfId="5480"/>
    <cellStyle name="Input 2 84 20" xfId="5481"/>
    <cellStyle name="Input 2 84 21" xfId="5482"/>
    <cellStyle name="Input 2 84 22" xfId="5483"/>
    <cellStyle name="Input 2 84 23" xfId="5484"/>
    <cellStyle name="Input 2 84 24" xfId="5485"/>
    <cellStyle name="Input 2 84 25" xfId="5486"/>
    <cellStyle name="Input 2 84 26" xfId="5487"/>
    <cellStyle name="Input 2 84 3" xfId="5488"/>
    <cellStyle name="Input 2 84 4" xfId="5489"/>
    <cellStyle name="Input 2 84 5" xfId="5490"/>
    <cellStyle name="Input 2 84 6" xfId="5491"/>
    <cellStyle name="Input 2 84 7" xfId="5492"/>
    <cellStyle name="Input 2 84 8" xfId="5493"/>
    <cellStyle name="Input 2 84 9" xfId="5494"/>
    <cellStyle name="Input 2 85" xfId="5495"/>
    <cellStyle name="Input 2 85 10" xfId="5496"/>
    <cellStyle name="Input 2 85 11" xfId="5497"/>
    <cellStyle name="Input 2 85 12" xfId="5498"/>
    <cellStyle name="Input 2 85 13" xfId="5499"/>
    <cellStyle name="Input 2 85 14" xfId="5500"/>
    <cellStyle name="Input 2 85 15" xfId="5501"/>
    <cellStyle name="Input 2 85 16" xfId="5502"/>
    <cellStyle name="Input 2 85 17" xfId="5503"/>
    <cellStyle name="Input 2 85 18" xfId="5504"/>
    <cellStyle name="Input 2 85 19" xfId="5505"/>
    <cellStyle name="Input 2 85 2" xfId="5506"/>
    <cellStyle name="Input 2 85 20" xfId="5507"/>
    <cellStyle name="Input 2 85 21" xfId="5508"/>
    <cellStyle name="Input 2 85 22" xfId="5509"/>
    <cellStyle name="Input 2 85 23" xfId="5510"/>
    <cellStyle name="Input 2 85 24" xfId="5511"/>
    <cellStyle name="Input 2 85 25" xfId="5512"/>
    <cellStyle name="Input 2 85 26" xfId="5513"/>
    <cellStyle name="Input 2 85 3" xfId="5514"/>
    <cellStyle name="Input 2 85 4" xfId="5515"/>
    <cellStyle name="Input 2 85 5" xfId="5516"/>
    <cellStyle name="Input 2 85 6" xfId="5517"/>
    <cellStyle name="Input 2 85 7" xfId="5518"/>
    <cellStyle name="Input 2 85 8" xfId="5519"/>
    <cellStyle name="Input 2 85 9" xfId="5520"/>
    <cellStyle name="Input 2 86" xfId="5521"/>
    <cellStyle name="Input 2 86 10" xfId="5522"/>
    <cellStyle name="Input 2 86 11" xfId="5523"/>
    <cellStyle name="Input 2 86 12" xfId="5524"/>
    <cellStyle name="Input 2 86 13" xfId="5525"/>
    <cellStyle name="Input 2 86 14" xfId="5526"/>
    <cellStyle name="Input 2 86 15" xfId="5527"/>
    <cellStyle name="Input 2 86 16" xfId="5528"/>
    <cellStyle name="Input 2 86 17" xfId="5529"/>
    <cellStyle name="Input 2 86 18" xfId="5530"/>
    <cellStyle name="Input 2 86 19" xfId="5531"/>
    <cellStyle name="Input 2 86 2" xfId="5532"/>
    <cellStyle name="Input 2 86 20" xfId="5533"/>
    <cellStyle name="Input 2 86 21" xfId="5534"/>
    <cellStyle name="Input 2 86 22" xfId="5535"/>
    <cellStyle name="Input 2 86 23" xfId="5536"/>
    <cellStyle name="Input 2 86 24" xfId="5537"/>
    <cellStyle name="Input 2 86 25" xfId="5538"/>
    <cellStyle name="Input 2 86 26" xfId="5539"/>
    <cellStyle name="Input 2 86 3" xfId="5540"/>
    <cellStyle name="Input 2 86 4" xfId="5541"/>
    <cellStyle name="Input 2 86 5" xfId="5542"/>
    <cellStyle name="Input 2 86 6" xfId="5543"/>
    <cellStyle name="Input 2 86 7" xfId="5544"/>
    <cellStyle name="Input 2 86 8" xfId="5545"/>
    <cellStyle name="Input 2 86 9" xfId="5546"/>
    <cellStyle name="Input 2 87" xfId="5547"/>
    <cellStyle name="Input 2 87 10" xfId="5548"/>
    <cellStyle name="Input 2 87 11" xfId="5549"/>
    <cellStyle name="Input 2 87 12" xfId="5550"/>
    <cellStyle name="Input 2 87 13" xfId="5551"/>
    <cellStyle name="Input 2 87 14" xfId="5552"/>
    <cellStyle name="Input 2 87 15" xfId="5553"/>
    <cellStyle name="Input 2 87 16" xfId="5554"/>
    <cellStyle name="Input 2 87 17" xfId="5555"/>
    <cellStyle name="Input 2 87 18" xfId="5556"/>
    <cellStyle name="Input 2 87 19" xfId="5557"/>
    <cellStyle name="Input 2 87 2" xfId="5558"/>
    <cellStyle name="Input 2 87 20" xfId="5559"/>
    <cellStyle name="Input 2 87 21" xfId="5560"/>
    <cellStyle name="Input 2 87 22" xfId="5561"/>
    <cellStyle name="Input 2 87 23" xfId="5562"/>
    <cellStyle name="Input 2 87 24" xfId="5563"/>
    <cellStyle name="Input 2 87 25" xfId="5564"/>
    <cellStyle name="Input 2 87 26" xfId="5565"/>
    <cellStyle name="Input 2 87 3" xfId="5566"/>
    <cellStyle name="Input 2 87 4" xfId="5567"/>
    <cellStyle name="Input 2 87 5" xfId="5568"/>
    <cellStyle name="Input 2 87 6" xfId="5569"/>
    <cellStyle name="Input 2 87 7" xfId="5570"/>
    <cellStyle name="Input 2 87 8" xfId="5571"/>
    <cellStyle name="Input 2 87 9" xfId="5572"/>
    <cellStyle name="Input 2 88" xfId="5573"/>
    <cellStyle name="Input 2 88 10" xfId="5574"/>
    <cellStyle name="Input 2 88 11" xfId="5575"/>
    <cellStyle name="Input 2 88 12" xfId="5576"/>
    <cellStyle name="Input 2 88 13" xfId="5577"/>
    <cellStyle name="Input 2 88 14" xfId="5578"/>
    <cellStyle name="Input 2 88 15" xfId="5579"/>
    <cellStyle name="Input 2 88 16" xfId="5580"/>
    <cellStyle name="Input 2 88 17" xfId="5581"/>
    <cellStyle name="Input 2 88 18" xfId="5582"/>
    <cellStyle name="Input 2 88 19" xfId="5583"/>
    <cellStyle name="Input 2 88 2" xfId="5584"/>
    <cellStyle name="Input 2 88 20" xfId="5585"/>
    <cellStyle name="Input 2 88 21" xfId="5586"/>
    <cellStyle name="Input 2 88 22" xfId="5587"/>
    <cellStyle name="Input 2 88 23" xfId="5588"/>
    <cellStyle name="Input 2 88 24" xfId="5589"/>
    <cellStyle name="Input 2 88 25" xfId="5590"/>
    <cellStyle name="Input 2 88 26" xfId="5591"/>
    <cellStyle name="Input 2 88 3" xfId="5592"/>
    <cellStyle name="Input 2 88 4" xfId="5593"/>
    <cellStyle name="Input 2 88 5" xfId="5594"/>
    <cellStyle name="Input 2 88 6" xfId="5595"/>
    <cellStyle name="Input 2 88 7" xfId="5596"/>
    <cellStyle name="Input 2 88 8" xfId="5597"/>
    <cellStyle name="Input 2 88 9" xfId="5598"/>
    <cellStyle name="Input 2 89" xfId="5599"/>
    <cellStyle name="Input 2 89 10" xfId="5600"/>
    <cellStyle name="Input 2 89 11" xfId="5601"/>
    <cellStyle name="Input 2 89 12" xfId="5602"/>
    <cellStyle name="Input 2 89 13" xfId="5603"/>
    <cellStyle name="Input 2 89 14" xfId="5604"/>
    <cellStyle name="Input 2 89 15" xfId="5605"/>
    <cellStyle name="Input 2 89 16" xfId="5606"/>
    <cellStyle name="Input 2 89 17" xfId="5607"/>
    <cellStyle name="Input 2 89 18" xfId="5608"/>
    <cellStyle name="Input 2 89 19" xfId="5609"/>
    <cellStyle name="Input 2 89 2" xfId="5610"/>
    <cellStyle name="Input 2 89 20" xfId="5611"/>
    <cellStyle name="Input 2 89 21" xfId="5612"/>
    <cellStyle name="Input 2 89 22" xfId="5613"/>
    <cellStyle name="Input 2 89 23" xfId="5614"/>
    <cellStyle name="Input 2 89 24" xfId="5615"/>
    <cellStyle name="Input 2 89 25" xfId="5616"/>
    <cellStyle name="Input 2 89 26" xfId="5617"/>
    <cellStyle name="Input 2 89 3" xfId="5618"/>
    <cellStyle name="Input 2 89 4" xfId="5619"/>
    <cellStyle name="Input 2 89 5" xfId="5620"/>
    <cellStyle name="Input 2 89 6" xfId="5621"/>
    <cellStyle name="Input 2 89 7" xfId="5622"/>
    <cellStyle name="Input 2 89 8" xfId="5623"/>
    <cellStyle name="Input 2 89 9" xfId="5624"/>
    <cellStyle name="Input 2 9" xfId="5625"/>
    <cellStyle name="Input 2 9 10" xfId="5626"/>
    <cellStyle name="Input 2 9 11" xfId="5627"/>
    <cellStyle name="Input 2 9 12" xfId="5628"/>
    <cellStyle name="Input 2 9 13" xfId="5629"/>
    <cellStyle name="Input 2 9 14" xfId="5630"/>
    <cellStyle name="Input 2 9 15" xfId="5631"/>
    <cellStyle name="Input 2 9 16" xfId="5632"/>
    <cellStyle name="Input 2 9 17" xfId="5633"/>
    <cellStyle name="Input 2 9 18" xfId="5634"/>
    <cellStyle name="Input 2 9 19" xfId="5635"/>
    <cellStyle name="Input 2 9 2" xfId="5636"/>
    <cellStyle name="Input 2 9 20" xfId="5637"/>
    <cellStyle name="Input 2 9 21" xfId="5638"/>
    <cellStyle name="Input 2 9 22" xfId="5639"/>
    <cellStyle name="Input 2 9 23" xfId="5640"/>
    <cellStyle name="Input 2 9 24" xfId="5641"/>
    <cellStyle name="Input 2 9 25" xfId="5642"/>
    <cellStyle name="Input 2 9 26" xfId="5643"/>
    <cellStyle name="Input 2 9 27" xfId="5644"/>
    <cellStyle name="Input 2 9 3" xfId="5645"/>
    <cellStyle name="Input 2 9 4" xfId="5646"/>
    <cellStyle name="Input 2 9 5" xfId="5647"/>
    <cellStyle name="Input 2 9 6" xfId="5648"/>
    <cellStyle name="Input 2 9 7" xfId="5649"/>
    <cellStyle name="Input 2 9 8" xfId="5650"/>
    <cellStyle name="Input 2 9 9" xfId="5651"/>
    <cellStyle name="Input 2 90" xfId="5652"/>
    <cellStyle name="Input 2 90 10" xfId="5653"/>
    <cellStyle name="Input 2 90 11" xfId="5654"/>
    <cellStyle name="Input 2 90 12" xfId="5655"/>
    <cellStyle name="Input 2 90 13" xfId="5656"/>
    <cellStyle name="Input 2 90 14" xfId="5657"/>
    <cellStyle name="Input 2 90 15" xfId="5658"/>
    <cellStyle name="Input 2 90 16" xfId="5659"/>
    <cellStyle name="Input 2 90 17" xfId="5660"/>
    <cellStyle name="Input 2 90 18" xfId="5661"/>
    <cellStyle name="Input 2 90 19" xfId="5662"/>
    <cellStyle name="Input 2 90 2" xfId="5663"/>
    <cellStyle name="Input 2 90 20" xfId="5664"/>
    <cellStyle name="Input 2 90 21" xfId="5665"/>
    <cellStyle name="Input 2 90 22" xfId="5666"/>
    <cellStyle name="Input 2 90 23" xfId="5667"/>
    <cellStyle name="Input 2 90 24" xfId="5668"/>
    <cellStyle name="Input 2 90 25" xfId="5669"/>
    <cellStyle name="Input 2 90 26" xfId="5670"/>
    <cellStyle name="Input 2 90 3" xfId="5671"/>
    <cellStyle name="Input 2 90 4" xfId="5672"/>
    <cellStyle name="Input 2 90 5" xfId="5673"/>
    <cellStyle name="Input 2 90 6" xfId="5674"/>
    <cellStyle name="Input 2 90 7" xfId="5675"/>
    <cellStyle name="Input 2 90 8" xfId="5676"/>
    <cellStyle name="Input 2 90 9" xfId="5677"/>
    <cellStyle name="Input 2 91" xfId="5678"/>
    <cellStyle name="Input 2 91 10" xfId="5679"/>
    <cellStyle name="Input 2 91 11" xfId="5680"/>
    <cellStyle name="Input 2 91 12" xfId="5681"/>
    <cellStyle name="Input 2 91 13" xfId="5682"/>
    <cellStyle name="Input 2 91 14" xfId="5683"/>
    <cellStyle name="Input 2 91 15" xfId="5684"/>
    <cellStyle name="Input 2 91 16" xfId="5685"/>
    <cellStyle name="Input 2 91 17" xfId="5686"/>
    <cellStyle name="Input 2 91 18" xfId="5687"/>
    <cellStyle name="Input 2 91 19" xfId="5688"/>
    <cellStyle name="Input 2 91 2" xfId="5689"/>
    <cellStyle name="Input 2 91 20" xfId="5690"/>
    <cellStyle name="Input 2 91 21" xfId="5691"/>
    <cellStyle name="Input 2 91 22" xfId="5692"/>
    <cellStyle name="Input 2 91 23" xfId="5693"/>
    <cellStyle name="Input 2 91 24" xfId="5694"/>
    <cellStyle name="Input 2 91 25" xfId="5695"/>
    <cellStyle name="Input 2 91 26" xfId="5696"/>
    <cellStyle name="Input 2 91 3" xfId="5697"/>
    <cellStyle name="Input 2 91 4" xfId="5698"/>
    <cellStyle name="Input 2 91 5" xfId="5699"/>
    <cellStyle name="Input 2 91 6" xfId="5700"/>
    <cellStyle name="Input 2 91 7" xfId="5701"/>
    <cellStyle name="Input 2 91 8" xfId="5702"/>
    <cellStyle name="Input 2 91 9" xfId="5703"/>
    <cellStyle name="Input 2 92" xfId="5704"/>
    <cellStyle name="Input 2 92 10" xfId="5705"/>
    <cellStyle name="Input 2 92 11" xfId="5706"/>
    <cellStyle name="Input 2 92 12" xfId="5707"/>
    <cellStyle name="Input 2 92 13" xfId="5708"/>
    <cellStyle name="Input 2 92 14" xfId="5709"/>
    <cellStyle name="Input 2 92 15" xfId="5710"/>
    <cellStyle name="Input 2 92 16" xfId="5711"/>
    <cellStyle name="Input 2 92 17" xfId="5712"/>
    <cellStyle name="Input 2 92 18" xfId="5713"/>
    <cellStyle name="Input 2 92 19" xfId="5714"/>
    <cellStyle name="Input 2 92 2" xfId="5715"/>
    <cellStyle name="Input 2 92 20" xfId="5716"/>
    <cellStyle name="Input 2 92 21" xfId="5717"/>
    <cellStyle name="Input 2 92 22" xfId="5718"/>
    <cellStyle name="Input 2 92 23" xfId="5719"/>
    <cellStyle name="Input 2 92 24" xfId="5720"/>
    <cellStyle name="Input 2 92 25" xfId="5721"/>
    <cellStyle name="Input 2 92 26" xfId="5722"/>
    <cellStyle name="Input 2 92 3" xfId="5723"/>
    <cellStyle name="Input 2 92 4" xfId="5724"/>
    <cellStyle name="Input 2 92 5" xfId="5725"/>
    <cellStyle name="Input 2 92 6" xfId="5726"/>
    <cellStyle name="Input 2 92 7" xfId="5727"/>
    <cellStyle name="Input 2 92 8" xfId="5728"/>
    <cellStyle name="Input 2 92 9" xfId="5729"/>
    <cellStyle name="Input 2 93" xfId="5730"/>
    <cellStyle name="Input 2 93 10" xfId="5731"/>
    <cellStyle name="Input 2 93 11" xfId="5732"/>
    <cellStyle name="Input 2 93 12" xfId="5733"/>
    <cellStyle name="Input 2 93 13" xfId="5734"/>
    <cellStyle name="Input 2 93 14" xfId="5735"/>
    <cellStyle name="Input 2 93 15" xfId="5736"/>
    <cellStyle name="Input 2 93 16" xfId="5737"/>
    <cellStyle name="Input 2 93 17" xfId="5738"/>
    <cellStyle name="Input 2 93 18" xfId="5739"/>
    <cellStyle name="Input 2 93 19" xfId="5740"/>
    <cellStyle name="Input 2 93 2" xfId="5741"/>
    <cellStyle name="Input 2 93 20" xfId="5742"/>
    <cellStyle name="Input 2 93 21" xfId="5743"/>
    <cellStyle name="Input 2 93 22" xfId="5744"/>
    <cellStyle name="Input 2 93 23" xfId="5745"/>
    <cellStyle name="Input 2 93 24" xfId="5746"/>
    <cellStyle name="Input 2 93 25" xfId="5747"/>
    <cellStyle name="Input 2 93 26" xfId="5748"/>
    <cellStyle name="Input 2 93 3" xfId="5749"/>
    <cellStyle name="Input 2 93 4" xfId="5750"/>
    <cellStyle name="Input 2 93 5" xfId="5751"/>
    <cellStyle name="Input 2 93 6" xfId="5752"/>
    <cellStyle name="Input 2 93 7" xfId="5753"/>
    <cellStyle name="Input 2 93 8" xfId="5754"/>
    <cellStyle name="Input 2 93 9" xfId="5755"/>
    <cellStyle name="Input 2 94" xfId="5756"/>
    <cellStyle name="Input 2 94 10" xfId="5757"/>
    <cellStyle name="Input 2 94 11" xfId="5758"/>
    <cellStyle name="Input 2 94 12" xfId="5759"/>
    <cellStyle name="Input 2 94 13" xfId="5760"/>
    <cellStyle name="Input 2 94 14" xfId="5761"/>
    <cellStyle name="Input 2 94 15" xfId="5762"/>
    <cellStyle name="Input 2 94 16" xfId="5763"/>
    <cellStyle name="Input 2 94 17" xfId="5764"/>
    <cellStyle name="Input 2 94 18" xfId="5765"/>
    <cellStyle name="Input 2 94 19" xfId="5766"/>
    <cellStyle name="Input 2 94 2" xfId="5767"/>
    <cellStyle name="Input 2 94 20" xfId="5768"/>
    <cellStyle name="Input 2 94 21" xfId="5769"/>
    <cellStyle name="Input 2 94 22" xfId="5770"/>
    <cellStyle name="Input 2 94 23" xfId="5771"/>
    <cellStyle name="Input 2 94 24" xfId="5772"/>
    <cellStyle name="Input 2 94 25" xfId="5773"/>
    <cellStyle name="Input 2 94 26" xfId="5774"/>
    <cellStyle name="Input 2 94 3" xfId="5775"/>
    <cellStyle name="Input 2 94 4" xfId="5776"/>
    <cellStyle name="Input 2 94 5" xfId="5777"/>
    <cellStyle name="Input 2 94 6" xfId="5778"/>
    <cellStyle name="Input 2 94 7" xfId="5779"/>
    <cellStyle name="Input 2 94 8" xfId="5780"/>
    <cellStyle name="Input 2 94 9" xfId="5781"/>
    <cellStyle name="Input 2 95" xfId="5782"/>
    <cellStyle name="Input 2 95 10" xfId="5783"/>
    <cellStyle name="Input 2 95 11" xfId="5784"/>
    <cellStyle name="Input 2 95 12" xfId="5785"/>
    <cellStyle name="Input 2 95 13" xfId="5786"/>
    <cellStyle name="Input 2 95 14" xfId="5787"/>
    <cellStyle name="Input 2 95 15" xfId="5788"/>
    <cellStyle name="Input 2 95 16" xfId="5789"/>
    <cellStyle name="Input 2 95 17" xfId="5790"/>
    <cellStyle name="Input 2 95 18" xfId="5791"/>
    <cellStyle name="Input 2 95 19" xfId="5792"/>
    <cellStyle name="Input 2 95 2" xfId="5793"/>
    <cellStyle name="Input 2 95 20" xfId="5794"/>
    <cellStyle name="Input 2 95 21" xfId="5795"/>
    <cellStyle name="Input 2 95 22" xfId="5796"/>
    <cellStyle name="Input 2 95 23" xfId="5797"/>
    <cellStyle name="Input 2 95 24" xfId="5798"/>
    <cellStyle name="Input 2 95 25" xfId="5799"/>
    <cellStyle name="Input 2 95 26" xfId="5800"/>
    <cellStyle name="Input 2 95 3" xfId="5801"/>
    <cellStyle name="Input 2 95 4" xfId="5802"/>
    <cellStyle name="Input 2 95 5" xfId="5803"/>
    <cellStyle name="Input 2 95 6" xfId="5804"/>
    <cellStyle name="Input 2 95 7" xfId="5805"/>
    <cellStyle name="Input 2 95 8" xfId="5806"/>
    <cellStyle name="Input 2 95 9" xfId="5807"/>
    <cellStyle name="Input 2 96" xfId="5808"/>
    <cellStyle name="Input 2 96 10" xfId="5809"/>
    <cellStyle name="Input 2 96 11" xfId="5810"/>
    <cellStyle name="Input 2 96 12" xfId="5811"/>
    <cellStyle name="Input 2 96 13" xfId="5812"/>
    <cellStyle name="Input 2 96 14" xfId="5813"/>
    <cellStyle name="Input 2 96 15" xfId="5814"/>
    <cellStyle name="Input 2 96 16" xfId="5815"/>
    <cellStyle name="Input 2 96 17" xfId="5816"/>
    <cellStyle name="Input 2 96 18" xfId="5817"/>
    <cellStyle name="Input 2 96 19" xfId="5818"/>
    <cellStyle name="Input 2 96 2" xfId="5819"/>
    <cellStyle name="Input 2 96 20" xfId="5820"/>
    <cellStyle name="Input 2 96 21" xfId="5821"/>
    <cellStyle name="Input 2 96 22" xfId="5822"/>
    <cellStyle name="Input 2 96 23" xfId="5823"/>
    <cellStyle name="Input 2 96 24" xfId="5824"/>
    <cellStyle name="Input 2 96 25" xfId="5825"/>
    <cellStyle name="Input 2 96 26" xfId="5826"/>
    <cellStyle name="Input 2 96 3" xfId="5827"/>
    <cellStyle name="Input 2 96 4" xfId="5828"/>
    <cellStyle name="Input 2 96 5" xfId="5829"/>
    <cellStyle name="Input 2 96 6" xfId="5830"/>
    <cellStyle name="Input 2 96 7" xfId="5831"/>
    <cellStyle name="Input 2 96 8" xfId="5832"/>
    <cellStyle name="Input 2 96 9" xfId="5833"/>
    <cellStyle name="Input 2 97" xfId="5834"/>
    <cellStyle name="Input 2 97 10" xfId="5835"/>
    <cellStyle name="Input 2 97 11" xfId="5836"/>
    <cellStyle name="Input 2 97 12" xfId="5837"/>
    <cellStyle name="Input 2 97 13" xfId="5838"/>
    <cellStyle name="Input 2 97 14" xfId="5839"/>
    <cellStyle name="Input 2 97 15" xfId="5840"/>
    <cellStyle name="Input 2 97 16" xfId="5841"/>
    <cellStyle name="Input 2 97 17" xfId="5842"/>
    <cellStyle name="Input 2 97 18" xfId="5843"/>
    <cellStyle name="Input 2 97 19" xfId="5844"/>
    <cellStyle name="Input 2 97 2" xfId="5845"/>
    <cellStyle name="Input 2 97 20" xfId="5846"/>
    <cellStyle name="Input 2 97 21" xfId="5847"/>
    <cellStyle name="Input 2 97 22" xfId="5848"/>
    <cellStyle name="Input 2 97 23" xfId="5849"/>
    <cellStyle name="Input 2 97 24" xfId="5850"/>
    <cellStyle name="Input 2 97 25" xfId="5851"/>
    <cellStyle name="Input 2 97 26" xfId="5852"/>
    <cellStyle name="Input 2 97 3" xfId="5853"/>
    <cellStyle name="Input 2 97 4" xfId="5854"/>
    <cellStyle name="Input 2 97 5" xfId="5855"/>
    <cellStyle name="Input 2 97 6" xfId="5856"/>
    <cellStyle name="Input 2 97 7" xfId="5857"/>
    <cellStyle name="Input 2 97 8" xfId="5858"/>
    <cellStyle name="Input 2 97 9" xfId="5859"/>
    <cellStyle name="Input 2 98" xfId="5860"/>
    <cellStyle name="Input 2 98 10" xfId="5861"/>
    <cellStyle name="Input 2 98 11" xfId="5862"/>
    <cellStyle name="Input 2 98 12" xfId="5863"/>
    <cellStyle name="Input 2 98 13" xfId="5864"/>
    <cellStyle name="Input 2 98 14" xfId="5865"/>
    <cellStyle name="Input 2 98 15" xfId="5866"/>
    <cellStyle name="Input 2 98 16" xfId="5867"/>
    <cellStyle name="Input 2 98 17" xfId="5868"/>
    <cellStyle name="Input 2 98 18" xfId="5869"/>
    <cellStyle name="Input 2 98 19" xfId="5870"/>
    <cellStyle name="Input 2 98 2" xfId="5871"/>
    <cellStyle name="Input 2 98 20" xfId="5872"/>
    <cellStyle name="Input 2 98 21" xfId="5873"/>
    <cellStyle name="Input 2 98 22" xfId="5874"/>
    <cellStyle name="Input 2 98 23" xfId="5875"/>
    <cellStyle name="Input 2 98 24" xfId="5876"/>
    <cellStyle name="Input 2 98 25" xfId="5877"/>
    <cellStyle name="Input 2 98 26" xfId="5878"/>
    <cellStyle name="Input 2 98 3" xfId="5879"/>
    <cellStyle name="Input 2 98 4" xfId="5880"/>
    <cellStyle name="Input 2 98 5" xfId="5881"/>
    <cellStyle name="Input 2 98 6" xfId="5882"/>
    <cellStyle name="Input 2 98 7" xfId="5883"/>
    <cellStyle name="Input 2 98 8" xfId="5884"/>
    <cellStyle name="Input 2 98 9" xfId="5885"/>
    <cellStyle name="Input 2 99" xfId="5886"/>
    <cellStyle name="Input 2 99 10" xfId="5887"/>
    <cellStyle name="Input 2 99 11" xfId="5888"/>
    <cellStyle name="Input 2 99 12" xfId="5889"/>
    <cellStyle name="Input 2 99 13" xfId="5890"/>
    <cellStyle name="Input 2 99 14" xfId="5891"/>
    <cellStyle name="Input 2 99 15" xfId="5892"/>
    <cellStyle name="Input 2 99 16" xfId="5893"/>
    <cellStyle name="Input 2 99 17" xfId="5894"/>
    <cellStyle name="Input 2 99 18" xfId="5895"/>
    <cellStyle name="Input 2 99 19" xfId="5896"/>
    <cellStyle name="Input 2 99 2" xfId="5897"/>
    <cellStyle name="Input 2 99 20" xfId="5898"/>
    <cellStyle name="Input 2 99 21" xfId="5899"/>
    <cellStyle name="Input 2 99 22" xfId="5900"/>
    <cellStyle name="Input 2 99 23" xfId="5901"/>
    <cellStyle name="Input 2 99 24" xfId="5902"/>
    <cellStyle name="Input 2 99 25" xfId="5903"/>
    <cellStyle name="Input 2 99 26" xfId="5904"/>
    <cellStyle name="Input 2 99 3" xfId="5905"/>
    <cellStyle name="Input 2 99 4" xfId="5906"/>
    <cellStyle name="Input 2 99 5" xfId="5907"/>
    <cellStyle name="Input 2 99 6" xfId="5908"/>
    <cellStyle name="Input 2 99 7" xfId="5909"/>
    <cellStyle name="Input 2 99 8" xfId="5910"/>
    <cellStyle name="Input 2 99 9" xfId="5911"/>
    <cellStyle name="Input 3" xfId="5912"/>
    <cellStyle name="Input 3 10" xfId="5913"/>
    <cellStyle name="Input 3 11" xfId="5914"/>
    <cellStyle name="Input 3 12" xfId="5915"/>
    <cellStyle name="Input 3 13" xfId="5916"/>
    <cellStyle name="Input 3 14" xfId="5917"/>
    <cellStyle name="Input 3 15" xfId="5918"/>
    <cellStyle name="Input 3 2" xfId="5919"/>
    <cellStyle name="Input 3 3" xfId="5920"/>
    <cellStyle name="Input 3 4" xfId="5921"/>
    <cellStyle name="Input 3 5" xfId="5922"/>
    <cellStyle name="Input 3 6" xfId="5923"/>
    <cellStyle name="Input 3 7" xfId="5924"/>
    <cellStyle name="Input 3 8" xfId="5925"/>
    <cellStyle name="Input 3 9" xfId="5926"/>
    <cellStyle name="Input 4" xfId="5927"/>
    <cellStyle name="Input 5" xfId="5928"/>
    <cellStyle name="Input 6" xfId="5929"/>
    <cellStyle name="Input 7" xfId="5930"/>
    <cellStyle name="Input 8" xfId="5931"/>
    <cellStyle name="Input 9" xfId="5932"/>
    <cellStyle name="Linked Cell 2" xfId="5933"/>
    <cellStyle name="Linked Cell 2 2" xfId="5934"/>
    <cellStyle name="Linked Cell 3" xfId="5935"/>
    <cellStyle name="Milliers 10" xfId="5936"/>
    <cellStyle name="Milliers 10 2" xfId="5937"/>
    <cellStyle name="Milliers 11" xfId="5938"/>
    <cellStyle name="Milliers 12" xfId="5939"/>
    <cellStyle name="Milliers 13" xfId="5940"/>
    <cellStyle name="Milliers 14" xfId="5941"/>
    <cellStyle name="Milliers 15" xfId="5942"/>
    <cellStyle name="Milliers 16" xfId="5943"/>
    <cellStyle name="Milliers 17" xfId="5944"/>
    <cellStyle name="Milliers 18" xfId="5945"/>
    <cellStyle name="Milliers 2" xfId="5946"/>
    <cellStyle name="Milliers 3" xfId="5947"/>
    <cellStyle name="Milliers 4" xfId="5948"/>
    <cellStyle name="Milliers 5" xfId="5949"/>
    <cellStyle name="Milliers 6" xfId="5950"/>
    <cellStyle name="Milliers 7" xfId="5951"/>
    <cellStyle name="Milliers 8" xfId="5952"/>
    <cellStyle name="Milliers 9" xfId="5953"/>
    <cellStyle name="Neutral 2" xfId="5954"/>
    <cellStyle name="Neutral 2 2" xfId="5955"/>
    <cellStyle name="Neutral 3" xfId="5956"/>
    <cellStyle name="Normal" xfId="0" builtinId="0"/>
    <cellStyle name="Normal 10" xfId="5957"/>
    <cellStyle name="Normal 10 2" xfId="5958"/>
    <cellStyle name="Normal 10 3" xfId="5959"/>
    <cellStyle name="Normal 11" xfId="5960"/>
    <cellStyle name="Normal 11 2" xfId="5961"/>
    <cellStyle name="Normal 12" xfId="5962"/>
    <cellStyle name="Normal 12 2" xfId="5963"/>
    <cellStyle name="Normal 12 2 2" xfId="5964"/>
    <cellStyle name="Normal 13" xfId="5965"/>
    <cellStyle name="Normal 14" xfId="5966"/>
    <cellStyle name="Normal 15" xfId="5967"/>
    <cellStyle name="Normal 15 2" xfId="5968"/>
    <cellStyle name="Normal 2" xfId="5969"/>
    <cellStyle name="Normal 2 2" xfId="5970"/>
    <cellStyle name="Normal 2 2 2" xfId="5971"/>
    <cellStyle name="Normal 2 2 2 2" xfId="5972"/>
    <cellStyle name="Normal 2 3" xfId="5973"/>
    <cellStyle name="Normal 2 3 2" xfId="5974"/>
    <cellStyle name="Normal 2 3 3" xfId="5975"/>
    <cellStyle name="Normal 2 4" xfId="5976"/>
    <cellStyle name="Normal 2_FORECAST with DSM and adjustments" xfId="5977"/>
    <cellStyle name="Normal 3" xfId="5978"/>
    <cellStyle name="Normal 3 10" xfId="5979"/>
    <cellStyle name="Normal 3 11" xfId="5980"/>
    <cellStyle name="Normal 3 12" xfId="5981"/>
    <cellStyle name="Normal 3 13" xfId="5982"/>
    <cellStyle name="Normal 3 14" xfId="5983"/>
    <cellStyle name="Normal 3 15" xfId="5984"/>
    <cellStyle name="Normal 3 16" xfId="5985"/>
    <cellStyle name="Normal 3 17" xfId="5986"/>
    <cellStyle name="Normal 3 18" xfId="5987"/>
    <cellStyle name="Normal 3 19" xfId="5988"/>
    <cellStyle name="Normal 3 2" xfId="5989"/>
    <cellStyle name="Normal 3 2 2" xfId="5990"/>
    <cellStyle name="Normal 3 2 3" xfId="5991"/>
    <cellStyle name="Normal 3 20" xfId="5992"/>
    <cellStyle name="Normal 3 21" xfId="5993"/>
    <cellStyle name="Normal 3 22" xfId="5994"/>
    <cellStyle name="Normal 3 23" xfId="5995"/>
    <cellStyle name="Normal 3 24" xfId="5996"/>
    <cellStyle name="Normal 3 25" xfId="5997"/>
    <cellStyle name="Normal 3 26" xfId="5998"/>
    <cellStyle name="Normal 3 27" xfId="5999"/>
    <cellStyle name="Normal 3 27 2" xfId="6000"/>
    <cellStyle name="Normal 3 28" xfId="6001"/>
    <cellStyle name="Normal 3 3" xfId="6002"/>
    <cellStyle name="Normal 3 3 2" xfId="6003"/>
    <cellStyle name="Normal 3 4" xfId="6004"/>
    <cellStyle name="Normal 3 5" xfId="6005"/>
    <cellStyle name="Normal 3 6" xfId="6006"/>
    <cellStyle name="Normal 3 7" xfId="6007"/>
    <cellStyle name="Normal 3 8" xfId="6008"/>
    <cellStyle name="Normal 3 9" xfId="6009"/>
    <cellStyle name="Normal 4" xfId="6010"/>
    <cellStyle name="Normal 4 2" xfId="6011"/>
    <cellStyle name="Normal 4 2 2" xfId="6012"/>
    <cellStyle name="Normal 4 3" xfId="6013"/>
    <cellStyle name="Normal 4 4" xfId="6014"/>
    <cellStyle name="Normal 5" xfId="6015"/>
    <cellStyle name="Normal 5 2" xfId="6016"/>
    <cellStyle name="Normal 5 3" xfId="6017"/>
    <cellStyle name="Normal 5 3 2" xfId="6018"/>
    <cellStyle name="Normal 6" xfId="6019"/>
    <cellStyle name="Normal 6 2" xfId="6020"/>
    <cellStyle name="Normal 6 2 2" xfId="6021"/>
    <cellStyle name="Normal 6 3" xfId="6022"/>
    <cellStyle name="Normal 6 3 2" xfId="6023"/>
    <cellStyle name="Normal 6 4" xfId="6024"/>
    <cellStyle name="Normal 7" xfId="6025"/>
    <cellStyle name="Normal 7 2" xfId="6026"/>
    <cellStyle name="Normal 7 3" xfId="6027"/>
    <cellStyle name="Normal 7 4" xfId="6028"/>
    <cellStyle name="Normal 7 5" xfId="6029"/>
    <cellStyle name="Normal 8" xfId="6030"/>
    <cellStyle name="Normal 8 2" xfId="6031"/>
    <cellStyle name="Normal 9" xfId="6032"/>
    <cellStyle name="Normal 9 2" xfId="6033"/>
    <cellStyle name="Normal_NYSERDA_screen tool 050302" xfId="16921"/>
    <cellStyle name="Normale_B2020" xfId="6034"/>
    <cellStyle name="Note 10" xfId="6035"/>
    <cellStyle name="Note 11" xfId="6036"/>
    <cellStyle name="Note 12" xfId="6037"/>
    <cellStyle name="Note 13" xfId="6038"/>
    <cellStyle name="Note 14" xfId="6039"/>
    <cellStyle name="Note 15" xfId="6040"/>
    <cellStyle name="Note 16" xfId="6041"/>
    <cellStyle name="Note 17" xfId="6042"/>
    <cellStyle name="Note 2" xfId="6043"/>
    <cellStyle name="Note 2 10" xfId="6044"/>
    <cellStyle name="Note 2 10 10" xfId="6045"/>
    <cellStyle name="Note 2 10 11" xfId="6046"/>
    <cellStyle name="Note 2 10 12" xfId="6047"/>
    <cellStyle name="Note 2 10 13" xfId="6048"/>
    <cellStyle name="Note 2 10 14" xfId="6049"/>
    <cellStyle name="Note 2 10 15" xfId="6050"/>
    <cellStyle name="Note 2 10 16" xfId="6051"/>
    <cellStyle name="Note 2 10 17" xfId="6052"/>
    <cellStyle name="Note 2 10 18" xfId="6053"/>
    <cellStyle name="Note 2 10 19" xfId="6054"/>
    <cellStyle name="Note 2 10 2" xfId="6055"/>
    <cellStyle name="Note 2 10 20" xfId="6056"/>
    <cellStyle name="Note 2 10 21" xfId="6057"/>
    <cellStyle name="Note 2 10 22" xfId="6058"/>
    <cellStyle name="Note 2 10 23" xfId="6059"/>
    <cellStyle name="Note 2 10 24" xfId="6060"/>
    <cellStyle name="Note 2 10 25" xfId="6061"/>
    <cellStyle name="Note 2 10 26" xfId="6062"/>
    <cellStyle name="Note 2 10 27" xfId="6063"/>
    <cellStyle name="Note 2 10 3" xfId="6064"/>
    <cellStyle name="Note 2 10 4" xfId="6065"/>
    <cellStyle name="Note 2 10 5" xfId="6066"/>
    <cellStyle name="Note 2 10 6" xfId="6067"/>
    <cellStyle name="Note 2 10 7" xfId="6068"/>
    <cellStyle name="Note 2 10 8" xfId="6069"/>
    <cellStyle name="Note 2 10 9" xfId="6070"/>
    <cellStyle name="Note 2 100" xfId="6071"/>
    <cellStyle name="Note 2 101" xfId="6072"/>
    <cellStyle name="Note 2 102" xfId="6073"/>
    <cellStyle name="Note 2 103" xfId="6074"/>
    <cellStyle name="Note 2 104" xfId="6075"/>
    <cellStyle name="Note 2 105" xfId="6076"/>
    <cellStyle name="Note 2 106" xfId="6077"/>
    <cellStyle name="Note 2 107" xfId="6078"/>
    <cellStyle name="Note 2 108" xfId="6079"/>
    <cellStyle name="Note 2 109" xfId="6080"/>
    <cellStyle name="Note 2 11" xfId="6081"/>
    <cellStyle name="Note 2 11 10" xfId="6082"/>
    <cellStyle name="Note 2 11 11" xfId="6083"/>
    <cellStyle name="Note 2 11 12" xfId="6084"/>
    <cellStyle name="Note 2 11 13" xfId="6085"/>
    <cellStyle name="Note 2 11 14" xfId="6086"/>
    <cellStyle name="Note 2 11 15" xfId="6087"/>
    <cellStyle name="Note 2 11 16" xfId="6088"/>
    <cellStyle name="Note 2 11 17" xfId="6089"/>
    <cellStyle name="Note 2 11 18" xfId="6090"/>
    <cellStyle name="Note 2 11 19" xfId="6091"/>
    <cellStyle name="Note 2 11 2" xfId="6092"/>
    <cellStyle name="Note 2 11 20" xfId="6093"/>
    <cellStyle name="Note 2 11 21" xfId="6094"/>
    <cellStyle name="Note 2 11 22" xfId="6095"/>
    <cellStyle name="Note 2 11 23" xfId="6096"/>
    <cellStyle name="Note 2 11 24" xfId="6097"/>
    <cellStyle name="Note 2 11 25" xfId="6098"/>
    <cellStyle name="Note 2 11 26" xfId="6099"/>
    <cellStyle name="Note 2 11 27" xfId="6100"/>
    <cellStyle name="Note 2 11 3" xfId="6101"/>
    <cellStyle name="Note 2 11 4" xfId="6102"/>
    <cellStyle name="Note 2 11 5" xfId="6103"/>
    <cellStyle name="Note 2 11 6" xfId="6104"/>
    <cellStyle name="Note 2 11 7" xfId="6105"/>
    <cellStyle name="Note 2 11 8" xfId="6106"/>
    <cellStyle name="Note 2 11 9" xfId="6107"/>
    <cellStyle name="Note 2 110" xfId="6108"/>
    <cellStyle name="Note 2 111" xfId="6109"/>
    <cellStyle name="Note 2 112" xfId="6110"/>
    <cellStyle name="Note 2 113" xfId="6111"/>
    <cellStyle name="Note 2 114" xfId="6112"/>
    <cellStyle name="Note 2 115" xfId="6113"/>
    <cellStyle name="Note 2 116" xfId="6114"/>
    <cellStyle name="Note 2 117" xfId="6115"/>
    <cellStyle name="Note 2 118" xfId="6116"/>
    <cellStyle name="Note 2 119" xfId="6117"/>
    <cellStyle name="Note 2 12" xfId="6118"/>
    <cellStyle name="Note 2 12 10" xfId="6119"/>
    <cellStyle name="Note 2 12 11" xfId="6120"/>
    <cellStyle name="Note 2 12 12" xfId="6121"/>
    <cellStyle name="Note 2 12 13" xfId="6122"/>
    <cellStyle name="Note 2 12 14" xfId="6123"/>
    <cellStyle name="Note 2 12 15" xfId="6124"/>
    <cellStyle name="Note 2 12 16" xfId="6125"/>
    <cellStyle name="Note 2 12 17" xfId="6126"/>
    <cellStyle name="Note 2 12 18" xfId="6127"/>
    <cellStyle name="Note 2 12 19" xfId="6128"/>
    <cellStyle name="Note 2 12 2" xfId="6129"/>
    <cellStyle name="Note 2 12 20" xfId="6130"/>
    <cellStyle name="Note 2 12 21" xfId="6131"/>
    <cellStyle name="Note 2 12 22" xfId="6132"/>
    <cellStyle name="Note 2 12 23" xfId="6133"/>
    <cellStyle name="Note 2 12 24" xfId="6134"/>
    <cellStyle name="Note 2 12 25" xfId="6135"/>
    <cellStyle name="Note 2 12 26" xfId="6136"/>
    <cellStyle name="Note 2 12 27" xfId="6137"/>
    <cellStyle name="Note 2 12 3" xfId="6138"/>
    <cellStyle name="Note 2 12 4" xfId="6139"/>
    <cellStyle name="Note 2 12 5" xfId="6140"/>
    <cellStyle name="Note 2 12 6" xfId="6141"/>
    <cellStyle name="Note 2 12 7" xfId="6142"/>
    <cellStyle name="Note 2 12 8" xfId="6143"/>
    <cellStyle name="Note 2 12 9" xfId="6144"/>
    <cellStyle name="Note 2 120" xfId="6145"/>
    <cellStyle name="Note 2 121" xfId="6146"/>
    <cellStyle name="Note 2 122" xfId="6147"/>
    <cellStyle name="Note 2 123" xfId="6148"/>
    <cellStyle name="Note 2 124" xfId="6149"/>
    <cellStyle name="Note 2 13" xfId="6150"/>
    <cellStyle name="Note 2 13 10" xfId="6151"/>
    <cellStyle name="Note 2 13 11" xfId="6152"/>
    <cellStyle name="Note 2 13 12" xfId="6153"/>
    <cellStyle name="Note 2 13 13" xfId="6154"/>
    <cellStyle name="Note 2 13 14" xfId="6155"/>
    <cellStyle name="Note 2 13 15" xfId="6156"/>
    <cellStyle name="Note 2 13 16" xfId="6157"/>
    <cellStyle name="Note 2 13 17" xfId="6158"/>
    <cellStyle name="Note 2 13 18" xfId="6159"/>
    <cellStyle name="Note 2 13 19" xfId="6160"/>
    <cellStyle name="Note 2 13 2" xfId="6161"/>
    <cellStyle name="Note 2 13 20" xfId="6162"/>
    <cellStyle name="Note 2 13 21" xfId="6163"/>
    <cellStyle name="Note 2 13 22" xfId="6164"/>
    <cellStyle name="Note 2 13 23" xfId="6165"/>
    <cellStyle name="Note 2 13 24" xfId="6166"/>
    <cellStyle name="Note 2 13 25" xfId="6167"/>
    <cellStyle name="Note 2 13 26" xfId="6168"/>
    <cellStyle name="Note 2 13 3" xfId="6169"/>
    <cellStyle name="Note 2 13 4" xfId="6170"/>
    <cellStyle name="Note 2 13 5" xfId="6171"/>
    <cellStyle name="Note 2 13 6" xfId="6172"/>
    <cellStyle name="Note 2 13 7" xfId="6173"/>
    <cellStyle name="Note 2 13 8" xfId="6174"/>
    <cellStyle name="Note 2 13 9" xfId="6175"/>
    <cellStyle name="Note 2 14" xfId="6176"/>
    <cellStyle name="Note 2 14 10" xfId="6177"/>
    <cellStyle name="Note 2 14 11" xfId="6178"/>
    <cellStyle name="Note 2 14 12" xfId="6179"/>
    <cellStyle name="Note 2 14 13" xfId="6180"/>
    <cellStyle name="Note 2 14 14" xfId="6181"/>
    <cellStyle name="Note 2 14 15" xfId="6182"/>
    <cellStyle name="Note 2 14 16" xfId="6183"/>
    <cellStyle name="Note 2 14 17" xfId="6184"/>
    <cellStyle name="Note 2 14 18" xfId="6185"/>
    <cellStyle name="Note 2 14 19" xfId="6186"/>
    <cellStyle name="Note 2 14 2" xfId="6187"/>
    <cellStyle name="Note 2 14 20" xfId="6188"/>
    <cellStyle name="Note 2 14 21" xfId="6189"/>
    <cellStyle name="Note 2 14 22" xfId="6190"/>
    <cellStyle name="Note 2 14 23" xfId="6191"/>
    <cellStyle name="Note 2 14 24" xfId="6192"/>
    <cellStyle name="Note 2 14 25" xfId="6193"/>
    <cellStyle name="Note 2 14 26" xfId="6194"/>
    <cellStyle name="Note 2 14 3" xfId="6195"/>
    <cellStyle name="Note 2 14 4" xfId="6196"/>
    <cellStyle name="Note 2 14 5" xfId="6197"/>
    <cellStyle name="Note 2 14 6" xfId="6198"/>
    <cellStyle name="Note 2 14 7" xfId="6199"/>
    <cellStyle name="Note 2 14 8" xfId="6200"/>
    <cellStyle name="Note 2 14 9" xfId="6201"/>
    <cellStyle name="Note 2 15" xfId="6202"/>
    <cellStyle name="Note 2 15 10" xfId="6203"/>
    <cellStyle name="Note 2 15 11" xfId="6204"/>
    <cellStyle name="Note 2 15 12" xfId="6205"/>
    <cellStyle name="Note 2 15 13" xfId="6206"/>
    <cellStyle name="Note 2 15 14" xfId="6207"/>
    <cellStyle name="Note 2 15 15" xfId="6208"/>
    <cellStyle name="Note 2 15 16" xfId="6209"/>
    <cellStyle name="Note 2 15 17" xfId="6210"/>
    <cellStyle name="Note 2 15 18" xfId="6211"/>
    <cellStyle name="Note 2 15 19" xfId="6212"/>
    <cellStyle name="Note 2 15 2" xfId="6213"/>
    <cellStyle name="Note 2 15 20" xfId="6214"/>
    <cellStyle name="Note 2 15 21" xfId="6215"/>
    <cellStyle name="Note 2 15 22" xfId="6216"/>
    <cellStyle name="Note 2 15 23" xfId="6217"/>
    <cellStyle name="Note 2 15 24" xfId="6218"/>
    <cellStyle name="Note 2 15 25" xfId="6219"/>
    <cellStyle name="Note 2 15 26" xfId="6220"/>
    <cellStyle name="Note 2 15 3" xfId="6221"/>
    <cellStyle name="Note 2 15 4" xfId="6222"/>
    <cellStyle name="Note 2 15 5" xfId="6223"/>
    <cellStyle name="Note 2 15 6" xfId="6224"/>
    <cellStyle name="Note 2 15 7" xfId="6225"/>
    <cellStyle name="Note 2 15 8" xfId="6226"/>
    <cellStyle name="Note 2 15 9" xfId="6227"/>
    <cellStyle name="Note 2 16" xfId="6228"/>
    <cellStyle name="Note 2 16 10" xfId="6229"/>
    <cellStyle name="Note 2 16 11" xfId="6230"/>
    <cellStyle name="Note 2 16 12" xfId="6231"/>
    <cellStyle name="Note 2 16 13" xfId="6232"/>
    <cellStyle name="Note 2 16 14" xfId="6233"/>
    <cellStyle name="Note 2 16 15" xfId="6234"/>
    <cellStyle name="Note 2 16 16" xfId="6235"/>
    <cellStyle name="Note 2 16 17" xfId="6236"/>
    <cellStyle name="Note 2 16 18" xfId="6237"/>
    <cellStyle name="Note 2 16 19" xfId="6238"/>
    <cellStyle name="Note 2 16 2" xfId="6239"/>
    <cellStyle name="Note 2 16 20" xfId="6240"/>
    <cellStyle name="Note 2 16 21" xfId="6241"/>
    <cellStyle name="Note 2 16 22" xfId="6242"/>
    <cellStyle name="Note 2 16 23" xfId="6243"/>
    <cellStyle name="Note 2 16 24" xfId="6244"/>
    <cellStyle name="Note 2 16 25" xfId="6245"/>
    <cellStyle name="Note 2 16 26" xfId="6246"/>
    <cellStyle name="Note 2 16 3" xfId="6247"/>
    <cellStyle name="Note 2 16 4" xfId="6248"/>
    <cellStyle name="Note 2 16 5" xfId="6249"/>
    <cellStyle name="Note 2 16 6" xfId="6250"/>
    <cellStyle name="Note 2 16 7" xfId="6251"/>
    <cellStyle name="Note 2 16 8" xfId="6252"/>
    <cellStyle name="Note 2 16 9" xfId="6253"/>
    <cellStyle name="Note 2 17" xfId="6254"/>
    <cellStyle name="Note 2 17 10" xfId="6255"/>
    <cellStyle name="Note 2 17 11" xfId="6256"/>
    <cellStyle name="Note 2 17 12" xfId="6257"/>
    <cellStyle name="Note 2 17 13" xfId="6258"/>
    <cellStyle name="Note 2 17 14" xfId="6259"/>
    <cellStyle name="Note 2 17 15" xfId="6260"/>
    <cellStyle name="Note 2 17 16" xfId="6261"/>
    <cellStyle name="Note 2 17 17" xfId="6262"/>
    <cellStyle name="Note 2 17 18" xfId="6263"/>
    <cellStyle name="Note 2 17 19" xfId="6264"/>
    <cellStyle name="Note 2 17 2" xfId="6265"/>
    <cellStyle name="Note 2 17 20" xfId="6266"/>
    <cellStyle name="Note 2 17 21" xfId="6267"/>
    <cellStyle name="Note 2 17 22" xfId="6268"/>
    <cellStyle name="Note 2 17 23" xfId="6269"/>
    <cellStyle name="Note 2 17 24" xfId="6270"/>
    <cellStyle name="Note 2 17 25" xfId="6271"/>
    <cellStyle name="Note 2 17 26" xfId="6272"/>
    <cellStyle name="Note 2 17 3" xfId="6273"/>
    <cellStyle name="Note 2 17 4" xfId="6274"/>
    <cellStyle name="Note 2 17 5" xfId="6275"/>
    <cellStyle name="Note 2 17 6" xfId="6276"/>
    <cellStyle name="Note 2 17 7" xfId="6277"/>
    <cellStyle name="Note 2 17 8" xfId="6278"/>
    <cellStyle name="Note 2 17 9" xfId="6279"/>
    <cellStyle name="Note 2 18" xfId="6280"/>
    <cellStyle name="Note 2 18 10" xfId="6281"/>
    <cellStyle name="Note 2 18 11" xfId="6282"/>
    <cellStyle name="Note 2 18 12" xfId="6283"/>
    <cellStyle name="Note 2 18 13" xfId="6284"/>
    <cellStyle name="Note 2 18 14" xfId="6285"/>
    <cellStyle name="Note 2 18 15" xfId="6286"/>
    <cellStyle name="Note 2 18 16" xfId="6287"/>
    <cellStyle name="Note 2 18 17" xfId="6288"/>
    <cellStyle name="Note 2 18 18" xfId="6289"/>
    <cellStyle name="Note 2 18 19" xfId="6290"/>
    <cellStyle name="Note 2 18 2" xfId="6291"/>
    <cellStyle name="Note 2 18 20" xfId="6292"/>
    <cellStyle name="Note 2 18 21" xfId="6293"/>
    <cellStyle name="Note 2 18 22" xfId="6294"/>
    <cellStyle name="Note 2 18 23" xfId="6295"/>
    <cellStyle name="Note 2 18 24" xfId="6296"/>
    <cellStyle name="Note 2 18 25" xfId="6297"/>
    <cellStyle name="Note 2 18 26" xfId="6298"/>
    <cellStyle name="Note 2 18 3" xfId="6299"/>
    <cellStyle name="Note 2 18 4" xfId="6300"/>
    <cellStyle name="Note 2 18 5" xfId="6301"/>
    <cellStyle name="Note 2 18 6" xfId="6302"/>
    <cellStyle name="Note 2 18 7" xfId="6303"/>
    <cellStyle name="Note 2 18 8" xfId="6304"/>
    <cellStyle name="Note 2 18 9" xfId="6305"/>
    <cellStyle name="Note 2 19" xfId="6306"/>
    <cellStyle name="Note 2 19 10" xfId="6307"/>
    <cellStyle name="Note 2 19 11" xfId="6308"/>
    <cellStyle name="Note 2 19 12" xfId="6309"/>
    <cellStyle name="Note 2 19 13" xfId="6310"/>
    <cellStyle name="Note 2 19 14" xfId="6311"/>
    <cellStyle name="Note 2 19 15" xfId="6312"/>
    <cellStyle name="Note 2 19 16" xfId="6313"/>
    <cellStyle name="Note 2 19 17" xfId="6314"/>
    <cellStyle name="Note 2 19 18" xfId="6315"/>
    <cellStyle name="Note 2 19 19" xfId="6316"/>
    <cellStyle name="Note 2 19 2" xfId="6317"/>
    <cellStyle name="Note 2 19 20" xfId="6318"/>
    <cellStyle name="Note 2 19 21" xfId="6319"/>
    <cellStyle name="Note 2 19 22" xfId="6320"/>
    <cellStyle name="Note 2 19 23" xfId="6321"/>
    <cellStyle name="Note 2 19 24" xfId="6322"/>
    <cellStyle name="Note 2 19 25" xfId="6323"/>
    <cellStyle name="Note 2 19 26" xfId="6324"/>
    <cellStyle name="Note 2 19 3" xfId="6325"/>
    <cellStyle name="Note 2 19 4" xfId="6326"/>
    <cellStyle name="Note 2 19 5" xfId="6327"/>
    <cellStyle name="Note 2 19 6" xfId="6328"/>
    <cellStyle name="Note 2 19 7" xfId="6329"/>
    <cellStyle name="Note 2 19 8" xfId="6330"/>
    <cellStyle name="Note 2 19 9" xfId="6331"/>
    <cellStyle name="Note 2 2" xfId="6332"/>
    <cellStyle name="Note 2 2 10" xfId="6333"/>
    <cellStyle name="Note 2 2 11" xfId="6334"/>
    <cellStyle name="Note 2 2 12" xfId="6335"/>
    <cellStyle name="Note 2 2 13" xfId="6336"/>
    <cellStyle name="Note 2 2 14" xfId="6337"/>
    <cellStyle name="Note 2 2 15" xfId="6338"/>
    <cellStyle name="Note 2 2 16" xfId="6339"/>
    <cellStyle name="Note 2 2 17" xfId="6340"/>
    <cellStyle name="Note 2 2 18" xfId="6341"/>
    <cellStyle name="Note 2 2 19" xfId="6342"/>
    <cellStyle name="Note 2 2 2" xfId="6343"/>
    <cellStyle name="Note 2 2 2 10" xfId="6344"/>
    <cellStyle name="Note 2 2 2 11" xfId="6345"/>
    <cellStyle name="Note 2 2 2 12" xfId="6346"/>
    <cellStyle name="Note 2 2 2 13" xfId="6347"/>
    <cellStyle name="Note 2 2 2 14" xfId="6348"/>
    <cellStyle name="Note 2 2 2 2" xfId="6349"/>
    <cellStyle name="Note 2 2 2 3" xfId="6350"/>
    <cellStyle name="Note 2 2 2 4" xfId="6351"/>
    <cellStyle name="Note 2 2 2 5" xfId="6352"/>
    <cellStyle name="Note 2 2 2 6" xfId="6353"/>
    <cellStyle name="Note 2 2 2 7" xfId="6354"/>
    <cellStyle name="Note 2 2 2 8" xfId="6355"/>
    <cellStyle name="Note 2 2 2 9" xfId="6356"/>
    <cellStyle name="Note 2 2 20" xfId="6357"/>
    <cellStyle name="Note 2 2 21" xfId="6358"/>
    <cellStyle name="Note 2 2 22" xfId="6359"/>
    <cellStyle name="Note 2 2 23" xfId="6360"/>
    <cellStyle name="Note 2 2 24" xfId="6361"/>
    <cellStyle name="Note 2 2 25" xfId="6362"/>
    <cellStyle name="Note 2 2 26" xfId="6363"/>
    <cellStyle name="Note 2 2 27" xfId="6364"/>
    <cellStyle name="Note 2 2 28" xfId="6365"/>
    <cellStyle name="Note 2 2 29" xfId="6366"/>
    <cellStyle name="Note 2 2 3" xfId="6367"/>
    <cellStyle name="Note 2 2 30" xfId="6368"/>
    <cellStyle name="Note 2 2 31" xfId="6369"/>
    <cellStyle name="Note 2 2 32" xfId="6370"/>
    <cellStyle name="Note 2 2 33" xfId="6371"/>
    <cellStyle name="Note 2 2 34" xfId="6372"/>
    <cellStyle name="Note 2 2 35" xfId="6373"/>
    <cellStyle name="Note 2 2 36" xfId="6374"/>
    <cellStyle name="Note 2 2 37" xfId="6375"/>
    <cellStyle name="Note 2 2 38" xfId="6376"/>
    <cellStyle name="Note 2 2 39" xfId="6377"/>
    <cellStyle name="Note 2 2 4" xfId="6378"/>
    <cellStyle name="Note 2 2 40" xfId="6379"/>
    <cellStyle name="Note 2 2 41" xfId="6380"/>
    <cellStyle name="Note 2 2 5" xfId="6381"/>
    <cellStyle name="Note 2 2 6" xfId="6382"/>
    <cellStyle name="Note 2 2 7" xfId="6383"/>
    <cellStyle name="Note 2 2 8" xfId="6384"/>
    <cellStyle name="Note 2 2 9" xfId="6385"/>
    <cellStyle name="Note 2 20" xfId="6386"/>
    <cellStyle name="Note 2 20 10" xfId="6387"/>
    <cellStyle name="Note 2 20 11" xfId="6388"/>
    <cellStyle name="Note 2 20 12" xfId="6389"/>
    <cellStyle name="Note 2 20 13" xfId="6390"/>
    <cellStyle name="Note 2 20 14" xfId="6391"/>
    <cellStyle name="Note 2 20 15" xfId="6392"/>
    <cellStyle name="Note 2 20 16" xfId="6393"/>
    <cellStyle name="Note 2 20 17" xfId="6394"/>
    <cellStyle name="Note 2 20 18" xfId="6395"/>
    <cellStyle name="Note 2 20 19" xfId="6396"/>
    <cellStyle name="Note 2 20 2" xfId="6397"/>
    <cellStyle name="Note 2 20 20" xfId="6398"/>
    <cellStyle name="Note 2 20 21" xfId="6399"/>
    <cellStyle name="Note 2 20 22" xfId="6400"/>
    <cellStyle name="Note 2 20 23" xfId="6401"/>
    <cellStyle name="Note 2 20 24" xfId="6402"/>
    <cellStyle name="Note 2 20 25" xfId="6403"/>
    <cellStyle name="Note 2 20 26" xfId="6404"/>
    <cellStyle name="Note 2 20 3" xfId="6405"/>
    <cellStyle name="Note 2 20 4" xfId="6406"/>
    <cellStyle name="Note 2 20 5" xfId="6407"/>
    <cellStyle name="Note 2 20 6" xfId="6408"/>
    <cellStyle name="Note 2 20 7" xfId="6409"/>
    <cellStyle name="Note 2 20 8" xfId="6410"/>
    <cellStyle name="Note 2 20 9" xfId="6411"/>
    <cellStyle name="Note 2 21" xfId="6412"/>
    <cellStyle name="Note 2 21 10" xfId="6413"/>
    <cellStyle name="Note 2 21 11" xfId="6414"/>
    <cellStyle name="Note 2 21 12" xfId="6415"/>
    <cellStyle name="Note 2 21 13" xfId="6416"/>
    <cellStyle name="Note 2 21 14" xfId="6417"/>
    <cellStyle name="Note 2 21 15" xfId="6418"/>
    <cellStyle name="Note 2 21 16" xfId="6419"/>
    <cellStyle name="Note 2 21 17" xfId="6420"/>
    <cellStyle name="Note 2 21 18" xfId="6421"/>
    <cellStyle name="Note 2 21 19" xfId="6422"/>
    <cellStyle name="Note 2 21 2" xfId="6423"/>
    <cellStyle name="Note 2 21 20" xfId="6424"/>
    <cellStyle name="Note 2 21 21" xfId="6425"/>
    <cellStyle name="Note 2 21 22" xfId="6426"/>
    <cellStyle name="Note 2 21 23" xfId="6427"/>
    <cellStyle name="Note 2 21 24" xfId="6428"/>
    <cellStyle name="Note 2 21 25" xfId="6429"/>
    <cellStyle name="Note 2 21 26" xfId="6430"/>
    <cellStyle name="Note 2 21 3" xfId="6431"/>
    <cellStyle name="Note 2 21 4" xfId="6432"/>
    <cellStyle name="Note 2 21 5" xfId="6433"/>
    <cellStyle name="Note 2 21 6" xfId="6434"/>
    <cellStyle name="Note 2 21 7" xfId="6435"/>
    <cellStyle name="Note 2 21 8" xfId="6436"/>
    <cellStyle name="Note 2 21 9" xfId="6437"/>
    <cellStyle name="Note 2 22" xfId="6438"/>
    <cellStyle name="Note 2 22 10" xfId="6439"/>
    <cellStyle name="Note 2 22 11" xfId="6440"/>
    <cellStyle name="Note 2 22 12" xfId="6441"/>
    <cellStyle name="Note 2 22 13" xfId="6442"/>
    <cellStyle name="Note 2 22 14" xfId="6443"/>
    <cellStyle name="Note 2 22 15" xfId="6444"/>
    <cellStyle name="Note 2 22 16" xfId="6445"/>
    <cellStyle name="Note 2 22 17" xfId="6446"/>
    <cellStyle name="Note 2 22 18" xfId="6447"/>
    <cellStyle name="Note 2 22 19" xfId="6448"/>
    <cellStyle name="Note 2 22 2" xfId="6449"/>
    <cellStyle name="Note 2 22 20" xfId="6450"/>
    <cellStyle name="Note 2 22 21" xfId="6451"/>
    <cellStyle name="Note 2 22 22" xfId="6452"/>
    <cellStyle name="Note 2 22 23" xfId="6453"/>
    <cellStyle name="Note 2 22 24" xfId="6454"/>
    <cellStyle name="Note 2 22 25" xfId="6455"/>
    <cellStyle name="Note 2 22 26" xfId="6456"/>
    <cellStyle name="Note 2 22 3" xfId="6457"/>
    <cellStyle name="Note 2 22 4" xfId="6458"/>
    <cellStyle name="Note 2 22 5" xfId="6459"/>
    <cellStyle name="Note 2 22 6" xfId="6460"/>
    <cellStyle name="Note 2 22 7" xfId="6461"/>
    <cellStyle name="Note 2 22 8" xfId="6462"/>
    <cellStyle name="Note 2 22 9" xfId="6463"/>
    <cellStyle name="Note 2 23" xfId="6464"/>
    <cellStyle name="Note 2 23 10" xfId="6465"/>
    <cellStyle name="Note 2 23 11" xfId="6466"/>
    <cellStyle name="Note 2 23 12" xfId="6467"/>
    <cellStyle name="Note 2 23 13" xfId="6468"/>
    <cellStyle name="Note 2 23 14" xfId="6469"/>
    <cellStyle name="Note 2 23 15" xfId="6470"/>
    <cellStyle name="Note 2 23 16" xfId="6471"/>
    <cellStyle name="Note 2 23 17" xfId="6472"/>
    <cellStyle name="Note 2 23 18" xfId="6473"/>
    <cellStyle name="Note 2 23 19" xfId="6474"/>
    <cellStyle name="Note 2 23 2" xfId="6475"/>
    <cellStyle name="Note 2 23 20" xfId="6476"/>
    <cellStyle name="Note 2 23 21" xfId="6477"/>
    <cellStyle name="Note 2 23 22" xfId="6478"/>
    <cellStyle name="Note 2 23 23" xfId="6479"/>
    <cellStyle name="Note 2 23 24" xfId="6480"/>
    <cellStyle name="Note 2 23 25" xfId="6481"/>
    <cellStyle name="Note 2 23 26" xfId="6482"/>
    <cellStyle name="Note 2 23 3" xfId="6483"/>
    <cellStyle name="Note 2 23 4" xfId="6484"/>
    <cellStyle name="Note 2 23 5" xfId="6485"/>
    <cellStyle name="Note 2 23 6" xfId="6486"/>
    <cellStyle name="Note 2 23 7" xfId="6487"/>
    <cellStyle name="Note 2 23 8" xfId="6488"/>
    <cellStyle name="Note 2 23 9" xfId="6489"/>
    <cellStyle name="Note 2 24" xfId="6490"/>
    <cellStyle name="Note 2 24 10" xfId="6491"/>
    <cellStyle name="Note 2 24 11" xfId="6492"/>
    <cellStyle name="Note 2 24 12" xfId="6493"/>
    <cellStyle name="Note 2 24 13" xfId="6494"/>
    <cellStyle name="Note 2 24 14" xfId="6495"/>
    <cellStyle name="Note 2 24 15" xfId="6496"/>
    <cellStyle name="Note 2 24 16" xfId="6497"/>
    <cellStyle name="Note 2 24 17" xfId="6498"/>
    <cellStyle name="Note 2 24 18" xfId="6499"/>
    <cellStyle name="Note 2 24 19" xfId="6500"/>
    <cellStyle name="Note 2 24 2" xfId="6501"/>
    <cellStyle name="Note 2 24 20" xfId="6502"/>
    <cellStyle name="Note 2 24 21" xfId="6503"/>
    <cellStyle name="Note 2 24 22" xfId="6504"/>
    <cellStyle name="Note 2 24 23" xfId="6505"/>
    <cellStyle name="Note 2 24 24" xfId="6506"/>
    <cellStyle name="Note 2 24 25" xfId="6507"/>
    <cellStyle name="Note 2 24 26" xfId="6508"/>
    <cellStyle name="Note 2 24 3" xfId="6509"/>
    <cellStyle name="Note 2 24 4" xfId="6510"/>
    <cellStyle name="Note 2 24 5" xfId="6511"/>
    <cellStyle name="Note 2 24 6" xfId="6512"/>
    <cellStyle name="Note 2 24 7" xfId="6513"/>
    <cellStyle name="Note 2 24 8" xfId="6514"/>
    <cellStyle name="Note 2 24 9" xfId="6515"/>
    <cellStyle name="Note 2 25" xfId="6516"/>
    <cellStyle name="Note 2 25 10" xfId="6517"/>
    <cellStyle name="Note 2 25 11" xfId="6518"/>
    <cellStyle name="Note 2 25 12" xfId="6519"/>
    <cellStyle name="Note 2 25 13" xfId="6520"/>
    <cellStyle name="Note 2 25 14" xfId="6521"/>
    <cellStyle name="Note 2 25 15" xfId="6522"/>
    <cellStyle name="Note 2 25 16" xfId="6523"/>
    <cellStyle name="Note 2 25 17" xfId="6524"/>
    <cellStyle name="Note 2 25 18" xfId="6525"/>
    <cellStyle name="Note 2 25 19" xfId="6526"/>
    <cellStyle name="Note 2 25 2" xfId="6527"/>
    <cellStyle name="Note 2 25 20" xfId="6528"/>
    <cellStyle name="Note 2 25 21" xfId="6529"/>
    <cellStyle name="Note 2 25 22" xfId="6530"/>
    <cellStyle name="Note 2 25 23" xfId="6531"/>
    <cellStyle name="Note 2 25 24" xfId="6532"/>
    <cellStyle name="Note 2 25 25" xfId="6533"/>
    <cellStyle name="Note 2 25 26" xfId="6534"/>
    <cellStyle name="Note 2 25 3" xfId="6535"/>
    <cellStyle name="Note 2 25 4" xfId="6536"/>
    <cellStyle name="Note 2 25 5" xfId="6537"/>
    <cellStyle name="Note 2 25 6" xfId="6538"/>
    <cellStyle name="Note 2 25 7" xfId="6539"/>
    <cellStyle name="Note 2 25 8" xfId="6540"/>
    <cellStyle name="Note 2 25 9" xfId="6541"/>
    <cellStyle name="Note 2 26" xfId="6542"/>
    <cellStyle name="Note 2 26 10" xfId="6543"/>
    <cellStyle name="Note 2 26 11" xfId="6544"/>
    <cellStyle name="Note 2 26 12" xfId="6545"/>
    <cellStyle name="Note 2 26 13" xfId="6546"/>
    <cellStyle name="Note 2 26 14" xfId="6547"/>
    <cellStyle name="Note 2 26 15" xfId="6548"/>
    <cellStyle name="Note 2 26 16" xfId="6549"/>
    <cellStyle name="Note 2 26 17" xfId="6550"/>
    <cellStyle name="Note 2 26 18" xfId="6551"/>
    <cellStyle name="Note 2 26 19" xfId="6552"/>
    <cellStyle name="Note 2 26 2" xfId="6553"/>
    <cellStyle name="Note 2 26 20" xfId="6554"/>
    <cellStyle name="Note 2 26 21" xfId="6555"/>
    <cellStyle name="Note 2 26 22" xfId="6556"/>
    <cellStyle name="Note 2 26 23" xfId="6557"/>
    <cellStyle name="Note 2 26 24" xfId="6558"/>
    <cellStyle name="Note 2 26 25" xfId="6559"/>
    <cellStyle name="Note 2 26 26" xfId="6560"/>
    <cellStyle name="Note 2 26 3" xfId="6561"/>
    <cellStyle name="Note 2 26 4" xfId="6562"/>
    <cellStyle name="Note 2 26 5" xfId="6563"/>
    <cellStyle name="Note 2 26 6" xfId="6564"/>
    <cellStyle name="Note 2 26 7" xfId="6565"/>
    <cellStyle name="Note 2 26 8" xfId="6566"/>
    <cellStyle name="Note 2 26 9" xfId="6567"/>
    <cellStyle name="Note 2 27" xfId="6568"/>
    <cellStyle name="Note 2 27 10" xfId="6569"/>
    <cellStyle name="Note 2 27 11" xfId="6570"/>
    <cellStyle name="Note 2 27 12" xfId="6571"/>
    <cellStyle name="Note 2 27 13" xfId="6572"/>
    <cellStyle name="Note 2 27 14" xfId="6573"/>
    <cellStyle name="Note 2 27 15" xfId="6574"/>
    <cellStyle name="Note 2 27 16" xfId="6575"/>
    <cellStyle name="Note 2 27 17" xfId="6576"/>
    <cellStyle name="Note 2 27 18" xfId="6577"/>
    <cellStyle name="Note 2 27 19" xfId="6578"/>
    <cellStyle name="Note 2 27 2" xfId="6579"/>
    <cellStyle name="Note 2 27 20" xfId="6580"/>
    <cellStyle name="Note 2 27 21" xfId="6581"/>
    <cellStyle name="Note 2 27 22" xfId="6582"/>
    <cellStyle name="Note 2 27 23" xfId="6583"/>
    <cellStyle name="Note 2 27 24" xfId="6584"/>
    <cellStyle name="Note 2 27 25" xfId="6585"/>
    <cellStyle name="Note 2 27 26" xfId="6586"/>
    <cellStyle name="Note 2 27 3" xfId="6587"/>
    <cellStyle name="Note 2 27 4" xfId="6588"/>
    <cellStyle name="Note 2 27 5" xfId="6589"/>
    <cellStyle name="Note 2 27 6" xfId="6590"/>
    <cellStyle name="Note 2 27 7" xfId="6591"/>
    <cellStyle name="Note 2 27 8" xfId="6592"/>
    <cellStyle name="Note 2 27 9" xfId="6593"/>
    <cellStyle name="Note 2 28" xfId="6594"/>
    <cellStyle name="Note 2 28 10" xfId="6595"/>
    <cellStyle name="Note 2 28 11" xfId="6596"/>
    <cellStyle name="Note 2 28 12" xfId="6597"/>
    <cellStyle name="Note 2 28 13" xfId="6598"/>
    <cellStyle name="Note 2 28 14" xfId="6599"/>
    <cellStyle name="Note 2 28 15" xfId="6600"/>
    <cellStyle name="Note 2 28 16" xfId="6601"/>
    <cellStyle name="Note 2 28 17" xfId="6602"/>
    <cellStyle name="Note 2 28 18" xfId="6603"/>
    <cellStyle name="Note 2 28 19" xfId="6604"/>
    <cellStyle name="Note 2 28 2" xfId="6605"/>
    <cellStyle name="Note 2 28 20" xfId="6606"/>
    <cellStyle name="Note 2 28 21" xfId="6607"/>
    <cellStyle name="Note 2 28 22" xfId="6608"/>
    <cellStyle name="Note 2 28 23" xfId="6609"/>
    <cellStyle name="Note 2 28 24" xfId="6610"/>
    <cellStyle name="Note 2 28 25" xfId="6611"/>
    <cellStyle name="Note 2 28 26" xfId="6612"/>
    <cellStyle name="Note 2 28 3" xfId="6613"/>
    <cellStyle name="Note 2 28 4" xfId="6614"/>
    <cellStyle name="Note 2 28 5" xfId="6615"/>
    <cellStyle name="Note 2 28 6" xfId="6616"/>
    <cellStyle name="Note 2 28 7" xfId="6617"/>
    <cellStyle name="Note 2 28 8" xfId="6618"/>
    <cellStyle name="Note 2 28 9" xfId="6619"/>
    <cellStyle name="Note 2 29" xfId="6620"/>
    <cellStyle name="Note 2 29 10" xfId="6621"/>
    <cellStyle name="Note 2 29 11" xfId="6622"/>
    <cellStyle name="Note 2 29 12" xfId="6623"/>
    <cellStyle name="Note 2 29 13" xfId="6624"/>
    <cellStyle name="Note 2 29 14" xfId="6625"/>
    <cellStyle name="Note 2 29 15" xfId="6626"/>
    <cellStyle name="Note 2 29 16" xfId="6627"/>
    <cellStyle name="Note 2 29 17" xfId="6628"/>
    <cellStyle name="Note 2 29 18" xfId="6629"/>
    <cellStyle name="Note 2 29 19" xfId="6630"/>
    <cellStyle name="Note 2 29 2" xfId="6631"/>
    <cellStyle name="Note 2 29 20" xfId="6632"/>
    <cellStyle name="Note 2 29 21" xfId="6633"/>
    <cellStyle name="Note 2 29 22" xfId="6634"/>
    <cellStyle name="Note 2 29 23" xfId="6635"/>
    <cellStyle name="Note 2 29 24" xfId="6636"/>
    <cellStyle name="Note 2 29 25" xfId="6637"/>
    <cellStyle name="Note 2 29 26" xfId="6638"/>
    <cellStyle name="Note 2 29 3" xfId="6639"/>
    <cellStyle name="Note 2 29 4" xfId="6640"/>
    <cellStyle name="Note 2 29 5" xfId="6641"/>
    <cellStyle name="Note 2 29 6" xfId="6642"/>
    <cellStyle name="Note 2 29 7" xfId="6643"/>
    <cellStyle name="Note 2 29 8" xfId="6644"/>
    <cellStyle name="Note 2 29 9" xfId="6645"/>
    <cellStyle name="Note 2 3" xfId="6646"/>
    <cellStyle name="Note 2 3 10" xfId="6647"/>
    <cellStyle name="Note 2 3 11" xfId="6648"/>
    <cellStyle name="Note 2 3 12" xfId="6649"/>
    <cellStyle name="Note 2 3 13" xfId="6650"/>
    <cellStyle name="Note 2 3 14" xfId="6651"/>
    <cellStyle name="Note 2 3 15" xfId="6652"/>
    <cellStyle name="Note 2 3 16" xfId="6653"/>
    <cellStyle name="Note 2 3 17" xfId="6654"/>
    <cellStyle name="Note 2 3 18" xfId="6655"/>
    <cellStyle name="Note 2 3 19" xfId="6656"/>
    <cellStyle name="Note 2 3 2" xfId="6657"/>
    <cellStyle name="Note 2 3 20" xfId="6658"/>
    <cellStyle name="Note 2 3 21" xfId="6659"/>
    <cellStyle name="Note 2 3 22" xfId="6660"/>
    <cellStyle name="Note 2 3 23" xfId="6661"/>
    <cellStyle name="Note 2 3 24" xfId="6662"/>
    <cellStyle name="Note 2 3 25" xfId="6663"/>
    <cellStyle name="Note 2 3 26" xfId="6664"/>
    <cellStyle name="Note 2 3 27" xfId="6665"/>
    <cellStyle name="Note 2 3 28" xfId="6666"/>
    <cellStyle name="Note 2 3 29" xfId="6667"/>
    <cellStyle name="Note 2 3 3" xfId="6668"/>
    <cellStyle name="Note 2 3 30" xfId="6669"/>
    <cellStyle name="Note 2 3 31" xfId="6670"/>
    <cellStyle name="Note 2 3 32" xfId="6671"/>
    <cellStyle name="Note 2 3 33" xfId="6672"/>
    <cellStyle name="Note 2 3 34" xfId="6673"/>
    <cellStyle name="Note 2 3 35" xfId="6674"/>
    <cellStyle name="Note 2 3 36" xfId="6675"/>
    <cellStyle name="Note 2 3 37" xfId="6676"/>
    <cellStyle name="Note 2 3 38" xfId="6677"/>
    <cellStyle name="Note 2 3 39" xfId="6678"/>
    <cellStyle name="Note 2 3 4" xfId="6679"/>
    <cellStyle name="Note 2 3 40" xfId="6680"/>
    <cellStyle name="Note 2 3 5" xfId="6681"/>
    <cellStyle name="Note 2 3 6" xfId="6682"/>
    <cellStyle name="Note 2 3 7" xfId="6683"/>
    <cellStyle name="Note 2 3 8" xfId="6684"/>
    <cellStyle name="Note 2 3 9" xfId="6685"/>
    <cellStyle name="Note 2 30" xfId="6686"/>
    <cellStyle name="Note 2 30 10" xfId="6687"/>
    <cellStyle name="Note 2 30 11" xfId="6688"/>
    <cellStyle name="Note 2 30 12" xfId="6689"/>
    <cellStyle name="Note 2 30 13" xfId="6690"/>
    <cellStyle name="Note 2 30 14" xfId="6691"/>
    <cellStyle name="Note 2 30 15" xfId="6692"/>
    <cellStyle name="Note 2 30 16" xfId="6693"/>
    <cellStyle name="Note 2 30 17" xfId="6694"/>
    <cellStyle name="Note 2 30 18" xfId="6695"/>
    <cellStyle name="Note 2 30 19" xfId="6696"/>
    <cellStyle name="Note 2 30 2" xfId="6697"/>
    <cellStyle name="Note 2 30 20" xfId="6698"/>
    <cellStyle name="Note 2 30 21" xfId="6699"/>
    <cellStyle name="Note 2 30 22" xfId="6700"/>
    <cellStyle name="Note 2 30 23" xfId="6701"/>
    <cellStyle name="Note 2 30 24" xfId="6702"/>
    <cellStyle name="Note 2 30 25" xfId="6703"/>
    <cellStyle name="Note 2 30 26" xfId="6704"/>
    <cellStyle name="Note 2 30 3" xfId="6705"/>
    <cellStyle name="Note 2 30 4" xfId="6706"/>
    <cellStyle name="Note 2 30 5" xfId="6707"/>
    <cellStyle name="Note 2 30 6" xfId="6708"/>
    <cellStyle name="Note 2 30 7" xfId="6709"/>
    <cellStyle name="Note 2 30 8" xfId="6710"/>
    <cellStyle name="Note 2 30 9" xfId="6711"/>
    <cellStyle name="Note 2 31" xfId="6712"/>
    <cellStyle name="Note 2 31 10" xfId="6713"/>
    <cellStyle name="Note 2 31 11" xfId="6714"/>
    <cellStyle name="Note 2 31 12" xfId="6715"/>
    <cellStyle name="Note 2 31 13" xfId="6716"/>
    <cellStyle name="Note 2 31 14" xfId="6717"/>
    <cellStyle name="Note 2 31 15" xfId="6718"/>
    <cellStyle name="Note 2 31 16" xfId="6719"/>
    <cellStyle name="Note 2 31 17" xfId="6720"/>
    <cellStyle name="Note 2 31 18" xfId="6721"/>
    <cellStyle name="Note 2 31 19" xfId="6722"/>
    <cellStyle name="Note 2 31 2" xfId="6723"/>
    <cellStyle name="Note 2 31 20" xfId="6724"/>
    <cellStyle name="Note 2 31 21" xfId="6725"/>
    <cellStyle name="Note 2 31 22" xfId="6726"/>
    <cellStyle name="Note 2 31 23" xfId="6727"/>
    <cellStyle name="Note 2 31 24" xfId="6728"/>
    <cellStyle name="Note 2 31 25" xfId="6729"/>
    <cellStyle name="Note 2 31 26" xfId="6730"/>
    <cellStyle name="Note 2 31 3" xfId="6731"/>
    <cellStyle name="Note 2 31 4" xfId="6732"/>
    <cellStyle name="Note 2 31 5" xfId="6733"/>
    <cellStyle name="Note 2 31 6" xfId="6734"/>
    <cellStyle name="Note 2 31 7" xfId="6735"/>
    <cellStyle name="Note 2 31 8" xfId="6736"/>
    <cellStyle name="Note 2 31 9" xfId="6737"/>
    <cellStyle name="Note 2 32" xfId="6738"/>
    <cellStyle name="Note 2 32 10" xfId="6739"/>
    <cellStyle name="Note 2 32 11" xfId="6740"/>
    <cellStyle name="Note 2 32 12" xfId="6741"/>
    <cellStyle name="Note 2 32 13" xfId="6742"/>
    <cellStyle name="Note 2 32 14" xfId="6743"/>
    <cellStyle name="Note 2 32 15" xfId="6744"/>
    <cellStyle name="Note 2 32 16" xfId="6745"/>
    <cellStyle name="Note 2 32 17" xfId="6746"/>
    <cellStyle name="Note 2 32 18" xfId="6747"/>
    <cellStyle name="Note 2 32 19" xfId="6748"/>
    <cellStyle name="Note 2 32 2" xfId="6749"/>
    <cellStyle name="Note 2 32 20" xfId="6750"/>
    <cellStyle name="Note 2 32 21" xfId="6751"/>
    <cellStyle name="Note 2 32 22" xfId="6752"/>
    <cellStyle name="Note 2 32 23" xfId="6753"/>
    <cellStyle name="Note 2 32 24" xfId="6754"/>
    <cellStyle name="Note 2 32 25" xfId="6755"/>
    <cellStyle name="Note 2 32 26" xfId="6756"/>
    <cellStyle name="Note 2 32 3" xfId="6757"/>
    <cellStyle name="Note 2 32 4" xfId="6758"/>
    <cellStyle name="Note 2 32 5" xfId="6759"/>
    <cellStyle name="Note 2 32 6" xfId="6760"/>
    <cellStyle name="Note 2 32 7" xfId="6761"/>
    <cellStyle name="Note 2 32 8" xfId="6762"/>
    <cellStyle name="Note 2 32 9" xfId="6763"/>
    <cellStyle name="Note 2 33" xfId="6764"/>
    <cellStyle name="Note 2 33 10" xfId="6765"/>
    <cellStyle name="Note 2 33 11" xfId="6766"/>
    <cellStyle name="Note 2 33 12" xfId="6767"/>
    <cellStyle name="Note 2 33 13" xfId="6768"/>
    <cellStyle name="Note 2 33 14" xfId="6769"/>
    <cellStyle name="Note 2 33 15" xfId="6770"/>
    <cellStyle name="Note 2 33 16" xfId="6771"/>
    <cellStyle name="Note 2 33 17" xfId="6772"/>
    <cellStyle name="Note 2 33 18" xfId="6773"/>
    <cellStyle name="Note 2 33 19" xfId="6774"/>
    <cellStyle name="Note 2 33 2" xfId="6775"/>
    <cellStyle name="Note 2 33 20" xfId="6776"/>
    <cellStyle name="Note 2 33 21" xfId="6777"/>
    <cellStyle name="Note 2 33 22" xfId="6778"/>
    <cellStyle name="Note 2 33 23" xfId="6779"/>
    <cellStyle name="Note 2 33 24" xfId="6780"/>
    <cellStyle name="Note 2 33 25" xfId="6781"/>
    <cellStyle name="Note 2 33 26" xfId="6782"/>
    <cellStyle name="Note 2 33 3" xfId="6783"/>
    <cellStyle name="Note 2 33 4" xfId="6784"/>
    <cellStyle name="Note 2 33 5" xfId="6785"/>
    <cellStyle name="Note 2 33 6" xfId="6786"/>
    <cellStyle name="Note 2 33 7" xfId="6787"/>
    <cellStyle name="Note 2 33 8" xfId="6788"/>
    <cellStyle name="Note 2 33 9" xfId="6789"/>
    <cellStyle name="Note 2 34" xfId="6790"/>
    <cellStyle name="Note 2 34 10" xfId="6791"/>
    <cellStyle name="Note 2 34 11" xfId="6792"/>
    <cellStyle name="Note 2 34 12" xfId="6793"/>
    <cellStyle name="Note 2 34 13" xfId="6794"/>
    <cellStyle name="Note 2 34 14" xfId="6795"/>
    <cellStyle name="Note 2 34 15" xfId="6796"/>
    <cellStyle name="Note 2 34 16" xfId="6797"/>
    <cellStyle name="Note 2 34 17" xfId="6798"/>
    <cellStyle name="Note 2 34 18" xfId="6799"/>
    <cellStyle name="Note 2 34 19" xfId="6800"/>
    <cellStyle name="Note 2 34 2" xfId="6801"/>
    <cellStyle name="Note 2 34 20" xfId="6802"/>
    <cellStyle name="Note 2 34 21" xfId="6803"/>
    <cellStyle name="Note 2 34 22" xfId="6804"/>
    <cellStyle name="Note 2 34 23" xfId="6805"/>
    <cellStyle name="Note 2 34 24" xfId="6806"/>
    <cellStyle name="Note 2 34 25" xfId="6807"/>
    <cellStyle name="Note 2 34 26" xfId="6808"/>
    <cellStyle name="Note 2 34 3" xfId="6809"/>
    <cellStyle name="Note 2 34 4" xfId="6810"/>
    <cellStyle name="Note 2 34 5" xfId="6811"/>
    <cellStyle name="Note 2 34 6" xfId="6812"/>
    <cellStyle name="Note 2 34 7" xfId="6813"/>
    <cellStyle name="Note 2 34 8" xfId="6814"/>
    <cellStyle name="Note 2 34 9" xfId="6815"/>
    <cellStyle name="Note 2 35" xfId="6816"/>
    <cellStyle name="Note 2 35 10" xfId="6817"/>
    <cellStyle name="Note 2 35 11" xfId="6818"/>
    <cellStyle name="Note 2 35 12" xfId="6819"/>
    <cellStyle name="Note 2 35 13" xfId="6820"/>
    <cellStyle name="Note 2 35 14" xfId="6821"/>
    <cellStyle name="Note 2 35 15" xfId="6822"/>
    <cellStyle name="Note 2 35 16" xfId="6823"/>
    <cellStyle name="Note 2 35 17" xfId="6824"/>
    <cellStyle name="Note 2 35 18" xfId="6825"/>
    <cellStyle name="Note 2 35 19" xfId="6826"/>
    <cellStyle name="Note 2 35 2" xfId="6827"/>
    <cellStyle name="Note 2 35 20" xfId="6828"/>
    <cellStyle name="Note 2 35 21" xfId="6829"/>
    <cellStyle name="Note 2 35 22" xfId="6830"/>
    <cellStyle name="Note 2 35 23" xfId="6831"/>
    <cellStyle name="Note 2 35 24" xfId="6832"/>
    <cellStyle name="Note 2 35 25" xfId="6833"/>
    <cellStyle name="Note 2 35 26" xfId="6834"/>
    <cellStyle name="Note 2 35 3" xfId="6835"/>
    <cellStyle name="Note 2 35 4" xfId="6836"/>
    <cellStyle name="Note 2 35 5" xfId="6837"/>
    <cellStyle name="Note 2 35 6" xfId="6838"/>
    <cellStyle name="Note 2 35 7" xfId="6839"/>
    <cellStyle name="Note 2 35 8" xfId="6840"/>
    <cellStyle name="Note 2 35 9" xfId="6841"/>
    <cellStyle name="Note 2 36" xfId="6842"/>
    <cellStyle name="Note 2 36 10" xfId="6843"/>
    <cellStyle name="Note 2 36 11" xfId="6844"/>
    <cellStyle name="Note 2 36 12" xfId="6845"/>
    <cellStyle name="Note 2 36 13" xfId="6846"/>
    <cellStyle name="Note 2 36 14" xfId="6847"/>
    <cellStyle name="Note 2 36 15" xfId="6848"/>
    <cellStyle name="Note 2 36 16" xfId="6849"/>
    <cellStyle name="Note 2 36 17" xfId="6850"/>
    <cellStyle name="Note 2 36 18" xfId="6851"/>
    <cellStyle name="Note 2 36 19" xfId="6852"/>
    <cellStyle name="Note 2 36 2" xfId="6853"/>
    <cellStyle name="Note 2 36 20" xfId="6854"/>
    <cellStyle name="Note 2 36 21" xfId="6855"/>
    <cellStyle name="Note 2 36 22" xfId="6856"/>
    <cellStyle name="Note 2 36 23" xfId="6857"/>
    <cellStyle name="Note 2 36 24" xfId="6858"/>
    <cellStyle name="Note 2 36 25" xfId="6859"/>
    <cellStyle name="Note 2 36 26" xfId="6860"/>
    <cellStyle name="Note 2 36 3" xfId="6861"/>
    <cellStyle name="Note 2 36 4" xfId="6862"/>
    <cellStyle name="Note 2 36 5" xfId="6863"/>
    <cellStyle name="Note 2 36 6" xfId="6864"/>
    <cellStyle name="Note 2 36 7" xfId="6865"/>
    <cellStyle name="Note 2 36 8" xfId="6866"/>
    <cellStyle name="Note 2 36 9" xfId="6867"/>
    <cellStyle name="Note 2 37" xfId="6868"/>
    <cellStyle name="Note 2 37 10" xfId="6869"/>
    <cellStyle name="Note 2 37 11" xfId="6870"/>
    <cellStyle name="Note 2 37 12" xfId="6871"/>
    <cellStyle name="Note 2 37 13" xfId="6872"/>
    <cellStyle name="Note 2 37 14" xfId="6873"/>
    <cellStyle name="Note 2 37 15" xfId="6874"/>
    <cellStyle name="Note 2 37 16" xfId="6875"/>
    <cellStyle name="Note 2 37 17" xfId="6876"/>
    <cellStyle name="Note 2 37 18" xfId="6877"/>
    <cellStyle name="Note 2 37 19" xfId="6878"/>
    <cellStyle name="Note 2 37 2" xfId="6879"/>
    <cellStyle name="Note 2 37 20" xfId="6880"/>
    <cellStyle name="Note 2 37 21" xfId="6881"/>
    <cellStyle name="Note 2 37 22" xfId="6882"/>
    <cellStyle name="Note 2 37 23" xfId="6883"/>
    <cellStyle name="Note 2 37 24" xfId="6884"/>
    <cellStyle name="Note 2 37 25" xfId="6885"/>
    <cellStyle name="Note 2 37 26" xfId="6886"/>
    <cellStyle name="Note 2 37 3" xfId="6887"/>
    <cellStyle name="Note 2 37 4" xfId="6888"/>
    <cellStyle name="Note 2 37 5" xfId="6889"/>
    <cellStyle name="Note 2 37 6" xfId="6890"/>
    <cellStyle name="Note 2 37 7" xfId="6891"/>
    <cellStyle name="Note 2 37 8" xfId="6892"/>
    <cellStyle name="Note 2 37 9" xfId="6893"/>
    <cellStyle name="Note 2 38" xfId="6894"/>
    <cellStyle name="Note 2 38 10" xfId="6895"/>
    <cellStyle name="Note 2 38 11" xfId="6896"/>
    <cellStyle name="Note 2 38 12" xfId="6897"/>
    <cellStyle name="Note 2 38 13" xfId="6898"/>
    <cellStyle name="Note 2 38 14" xfId="6899"/>
    <cellStyle name="Note 2 38 15" xfId="6900"/>
    <cellStyle name="Note 2 38 16" xfId="6901"/>
    <cellStyle name="Note 2 38 17" xfId="6902"/>
    <cellStyle name="Note 2 38 18" xfId="6903"/>
    <cellStyle name="Note 2 38 19" xfId="6904"/>
    <cellStyle name="Note 2 38 2" xfId="6905"/>
    <cellStyle name="Note 2 38 20" xfId="6906"/>
    <cellStyle name="Note 2 38 21" xfId="6907"/>
    <cellStyle name="Note 2 38 22" xfId="6908"/>
    <cellStyle name="Note 2 38 23" xfId="6909"/>
    <cellStyle name="Note 2 38 24" xfId="6910"/>
    <cellStyle name="Note 2 38 25" xfId="6911"/>
    <cellStyle name="Note 2 38 26" xfId="6912"/>
    <cellStyle name="Note 2 38 3" xfId="6913"/>
    <cellStyle name="Note 2 38 4" xfId="6914"/>
    <cellStyle name="Note 2 38 5" xfId="6915"/>
    <cellStyle name="Note 2 38 6" xfId="6916"/>
    <cellStyle name="Note 2 38 7" xfId="6917"/>
    <cellStyle name="Note 2 38 8" xfId="6918"/>
    <cellStyle name="Note 2 38 9" xfId="6919"/>
    <cellStyle name="Note 2 39" xfId="6920"/>
    <cellStyle name="Note 2 39 10" xfId="6921"/>
    <cellStyle name="Note 2 39 11" xfId="6922"/>
    <cellStyle name="Note 2 39 12" xfId="6923"/>
    <cellStyle name="Note 2 39 13" xfId="6924"/>
    <cellStyle name="Note 2 39 14" xfId="6925"/>
    <cellStyle name="Note 2 39 15" xfId="6926"/>
    <cellStyle name="Note 2 39 16" xfId="6927"/>
    <cellStyle name="Note 2 39 17" xfId="6928"/>
    <cellStyle name="Note 2 39 18" xfId="6929"/>
    <cellStyle name="Note 2 39 19" xfId="6930"/>
    <cellStyle name="Note 2 39 2" xfId="6931"/>
    <cellStyle name="Note 2 39 20" xfId="6932"/>
    <cellStyle name="Note 2 39 21" xfId="6933"/>
    <cellStyle name="Note 2 39 22" xfId="6934"/>
    <cellStyle name="Note 2 39 23" xfId="6935"/>
    <cellStyle name="Note 2 39 24" xfId="6936"/>
    <cellStyle name="Note 2 39 25" xfId="6937"/>
    <cellStyle name="Note 2 39 26" xfId="6938"/>
    <cellStyle name="Note 2 39 3" xfId="6939"/>
    <cellStyle name="Note 2 39 4" xfId="6940"/>
    <cellStyle name="Note 2 39 5" xfId="6941"/>
    <cellStyle name="Note 2 39 6" xfId="6942"/>
    <cellStyle name="Note 2 39 7" xfId="6943"/>
    <cellStyle name="Note 2 39 8" xfId="6944"/>
    <cellStyle name="Note 2 39 9" xfId="6945"/>
    <cellStyle name="Note 2 4" xfId="6946"/>
    <cellStyle name="Note 2 4 10" xfId="6947"/>
    <cellStyle name="Note 2 4 11" xfId="6948"/>
    <cellStyle name="Note 2 4 12" xfId="6949"/>
    <cellStyle name="Note 2 4 13" xfId="6950"/>
    <cellStyle name="Note 2 4 14" xfId="6951"/>
    <cellStyle name="Note 2 4 15" xfId="6952"/>
    <cellStyle name="Note 2 4 16" xfId="6953"/>
    <cellStyle name="Note 2 4 17" xfId="6954"/>
    <cellStyle name="Note 2 4 18" xfId="6955"/>
    <cellStyle name="Note 2 4 19" xfId="6956"/>
    <cellStyle name="Note 2 4 2" xfId="6957"/>
    <cellStyle name="Note 2 4 20" xfId="6958"/>
    <cellStyle name="Note 2 4 21" xfId="6959"/>
    <cellStyle name="Note 2 4 22" xfId="6960"/>
    <cellStyle name="Note 2 4 23" xfId="6961"/>
    <cellStyle name="Note 2 4 24" xfId="6962"/>
    <cellStyle name="Note 2 4 25" xfId="6963"/>
    <cellStyle name="Note 2 4 26" xfId="6964"/>
    <cellStyle name="Note 2 4 27" xfId="6965"/>
    <cellStyle name="Note 2 4 3" xfId="6966"/>
    <cellStyle name="Note 2 4 4" xfId="6967"/>
    <cellStyle name="Note 2 4 5" xfId="6968"/>
    <cellStyle name="Note 2 4 6" xfId="6969"/>
    <cellStyle name="Note 2 4 7" xfId="6970"/>
    <cellStyle name="Note 2 4 8" xfId="6971"/>
    <cellStyle name="Note 2 4 9" xfId="6972"/>
    <cellStyle name="Note 2 40" xfId="6973"/>
    <cellStyle name="Note 2 40 10" xfId="6974"/>
    <cellStyle name="Note 2 40 11" xfId="6975"/>
    <cellStyle name="Note 2 40 12" xfId="6976"/>
    <cellStyle name="Note 2 40 13" xfId="6977"/>
    <cellStyle name="Note 2 40 14" xfId="6978"/>
    <cellStyle name="Note 2 40 15" xfId="6979"/>
    <cellStyle name="Note 2 40 16" xfId="6980"/>
    <cellStyle name="Note 2 40 17" xfId="6981"/>
    <cellStyle name="Note 2 40 18" xfId="6982"/>
    <cellStyle name="Note 2 40 19" xfId="6983"/>
    <cellStyle name="Note 2 40 2" xfId="6984"/>
    <cellStyle name="Note 2 40 20" xfId="6985"/>
    <cellStyle name="Note 2 40 21" xfId="6986"/>
    <cellStyle name="Note 2 40 22" xfId="6987"/>
    <cellStyle name="Note 2 40 23" xfId="6988"/>
    <cellStyle name="Note 2 40 24" xfId="6989"/>
    <cellStyle name="Note 2 40 25" xfId="6990"/>
    <cellStyle name="Note 2 40 26" xfId="6991"/>
    <cellStyle name="Note 2 40 3" xfId="6992"/>
    <cellStyle name="Note 2 40 4" xfId="6993"/>
    <cellStyle name="Note 2 40 5" xfId="6994"/>
    <cellStyle name="Note 2 40 6" xfId="6995"/>
    <cellStyle name="Note 2 40 7" xfId="6996"/>
    <cellStyle name="Note 2 40 8" xfId="6997"/>
    <cellStyle name="Note 2 40 9" xfId="6998"/>
    <cellStyle name="Note 2 41" xfId="6999"/>
    <cellStyle name="Note 2 41 10" xfId="7000"/>
    <cellStyle name="Note 2 41 11" xfId="7001"/>
    <cellStyle name="Note 2 41 12" xfId="7002"/>
    <cellStyle name="Note 2 41 13" xfId="7003"/>
    <cellStyle name="Note 2 41 14" xfId="7004"/>
    <cellStyle name="Note 2 41 15" xfId="7005"/>
    <cellStyle name="Note 2 41 16" xfId="7006"/>
    <cellStyle name="Note 2 41 17" xfId="7007"/>
    <cellStyle name="Note 2 41 18" xfId="7008"/>
    <cellStyle name="Note 2 41 19" xfId="7009"/>
    <cellStyle name="Note 2 41 2" xfId="7010"/>
    <cellStyle name="Note 2 41 20" xfId="7011"/>
    <cellStyle name="Note 2 41 21" xfId="7012"/>
    <cellStyle name="Note 2 41 22" xfId="7013"/>
    <cellStyle name="Note 2 41 23" xfId="7014"/>
    <cellStyle name="Note 2 41 24" xfId="7015"/>
    <cellStyle name="Note 2 41 25" xfId="7016"/>
    <cellStyle name="Note 2 41 26" xfId="7017"/>
    <cellStyle name="Note 2 41 3" xfId="7018"/>
    <cellStyle name="Note 2 41 4" xfId="7019"/>
    <cellStyle name="Note 2 41 5" xfId="7020"/>
    <cellStyle name="Note 2 41 6" xfId="7021"/>
    <cellStyle name="Note 2 41 7" xfId="7022"/>
    <cellStyle name="Note 2 41 8" xfId="7023"/>
    <cellStyle name="Note 2 41 9" xfId="7024"/>
    <cellStyle name="Note 2 42" xfId="7025"/>
    <cellStyle name="Note 2 42 10" xfId="7026"/>
    <cellStyle name="Note 2 42 11" xfId="7027"/>
    <cellStyle name="Note 2 42 12" xfId="7028"/>
    <cellStyle name="Note 2 42 13" xfId="7029"/>
    <cellStyle name="Note 2 42 14" xfId="7030"/>
    <cellStyle name="Note 2 42 15" xfId="7031"/>
    <cellStyle name="Note 2 42 16" xfId="7032"/>
    <cellStyle name="Note 2 42 17" xfId="7033"/>
    <cellStyle name="Note 2 42 18" xfId="7034"/>
    <cellStyle name="Note 2 42 19" xfId="7035"/>
    <cellStyle name="Note 2 42 2" xfId="7036"/>
    <cellStyle name="Note 2 42 20" xfId="7037"/>
    <cellStyle name="Note 2 42 21" xfId="7038"/>
    <cellStyle name="Note 2 42 22" xfId="7039"/>
    <cellStyle name="Note 2 42 23" xfId="7040"/>
    <cellStyle name="Note 2 42 24" xfId="7041"/>
    <cellStyle name="Note 2 42 25" xfId="7042"/>
    <cellStyle name="Note 2 42 26" xfId="7043"/>
    <cellStyle name="Note 2 42 3" xfId="7044"/>
    <cellStyle name="Note 2 42 4" xfId="7045"/>
    <cellStyle name="Note 2 42 5" xfId="7046"/>
    <cellStyle name="Note 2 42 6" xfId="7047"/>
    <cellStyle name="Note 2 42 7" xfId="7048"/>
    <cellStyle name="Note 2 42 8" xfId="7049"/>
    <cellStyle name="Note 2 42 9" xfId="7050"/>
    <cellStyle name="Note 2 43" xfId="7051"/>
    <cellStyle name="Note 2 43 10" xfId="7052"/>
    <cellStyle name="Note 2 43 11" xfId="7053"/>
    <cellStyle name="Note 2 43 12" xfId="7054"/>
    <cellStyle name="Note 2 43 13" xfId="7055"/>
    <cellStyle name="Note 2 43 14" xfId="7056"/>
    <cellStyle name="Note 2 43 15" xfId="7057"/>
    <cellStyle name="Note 2 43 16" xfId="7058"/>
    <cellStyle name="Note 2 43 17" xfId="7059"/>
    <cellStyle name="Note 2 43 18" xfId="7060"/>
    <cellStyle name="Note 2 43 19" xfId="7061"/>
    <cellStyle name="Note 2 43 2" xfId="7062"/>
    <cellStyle name="Note 2 43 20" xfId="7063"/>
    <cellStyle name="Note 2 43 21" xfId="7064"/>
    <cellStyle name="Note 2 43 22" xfId="7065"/>
    <cellStyle name="Note 2 43 23" xfId="7066"/>
    <cellStyle name="Note 2 43 24" xfId="7067"/>
    <cellStyle name="Note 2 43 25" xfId="7068"/>
    <cellStyle name="Note 2 43 26" xfId="7069"/>
    <cellStyle name="Note 2 43 3" xfId="7070"/>
    <cellStyle name="Note 2 43 4" xfId="7071"/>
    <cellStyle name="Note 2 43 5" xfId="7072"/>
    <cellStyle name="Note 2 43 6" xfId="7073"/>
    <cellStyle name="Note 2 43 7" xfId="7074"/>
    <cellStyle name="Note 2 43 8" xfId="7075"/>
    <cellStyle name="Note 2 43 9" xfId="7076"/>
    <cellStyle name="Note 2 44" xfId="7077"/>
    <cellStyle name="Note 2 44 10" xfId="7078"/>
    <cellStyle name="Note 2 44 11" xfId="7079"/>
    <cellStyle name="Note 2 44 12" xfId="7080"/>
    <cellStyle name="Note 2 44 13" xfId="7081"/>
    <cellStyle name="Note 2 44 14" xfId="7082"/>
    <cellStyle name="Note 2 44 15" xfId="7083"/>
    <cellStyle name="Note 2 44 16" xfId="7084"/>
    <cellStyle name="Note 2 44 17" xfId="7085"/>
    <cellStyle name="Note 2 44 18" xfId="7086"/>
    <cellStyle name="Note 2 44 19" xfId="7087"/>
    <cellStyle name="Note 2 44 2" xfId="7088"/>
    <cellStyle name="Note 2 44 20" xfId="7089"/>
    <cellStyle name="Note 2 44 21" xfId="7090"/>
    <cellStyle name="Note 2 44 22" xfId="7091"/>
    <cellStyle name="Note 2 44 23" xfId="7092"/>
    <cellStyle name="Note 2 44 24" xfId="7093"/>
    <cellStyle name="Note 2 44 25" xfId="7094"/>
    <cellStyle name="Note 2 44 26" xfId="7095"/>
    <cellStyle name="Note 2 44 3" xfId="7096"/>
    <cellStyle name="Note 2 44 4" xfId="7097"/>
    <cellStyle name="Note 2 44 5" xfId="7098"/>
    <cellStyle name="Note 2 44 6" xfId="7099"/>
    <cellStyle name="Note 2 44 7" xfId="7100"/>
    <cellStyle name="Note 2 44 8" xfId="7101"/>
    <cellStyle name="Note 2 44 9" xfId="7102"/>
    <cellStyle name="Note 2 45" xfId="7103"/>
    <cellStyle name="Note 2 45 10" xfId="7104"/>
    <cellStyle name="Note 2 45 11" xfId="7105"/>
    <cellStyle name="Note 2 45 12" xfId="7106"/>
    <cellStyle name="Note 2 45 13" xfId="7107"/>
    <cellStyle name="Note 2 45 14" xfId="7108"/>
    <cellStyle name="Note 2 45 15" xfId="7109"/>
    <cellStyle name="Note 2 45 16" xfId="7110"/>
    <cellStyle name="Note 2 45 17" xfId="7111"/>
    <cellStyle name="Note 2 45 18" xfId="7112"/>
    <cellStyle name="Note 2 45 19" xfId="7113"/>
    <cellStyle name="Note 2 45 2" xfId="7114"/>
    <cellStyle name="Note 2 45 20" xfId="7115"/>
    <cellStyle name="Note 2 45 21" xfId="7116"/>
    <cellStyle name="Note 2 45 22" xfId="7117"/>
    <cellStyle name="Note 2 45 23" xfId="7118"/>
    <cellStyle name="Note 2 45 24" xfId="7119"/>
    <cellStyle name="Note 2 45 25" xfId="7120"/>
    <cellStyle name="Note 2 45 26" xfId="7121"/>
    <cellStyle name="Note 2 45 3" xfId="7122"/>
    <cellStyle name="Note 2 45 4" xfId="7123"/>
    <cellStyle name="Note 2 45 5" xfId="7124"/>
    <cellStyle name="Note 2 45 6" xfId="7125"/>
    <cellStyle name="Note 2 45 7" xfId="7126"/>
    <cellStyle name="Note 2 45 8" xfId="7127"/>
    <cellStyle name="Note 2 45 9" xfId="7128"/>
    <cellStyle name="Note 2 46" xfId="7129"/>
    <cellStyle name="Note 2 46 10" xfId="7130"/>
    <cellStyle name="Note 2 46 11" xfId="7131"/>
    <cellStyle name="Note 2 46 12" xfId="7132"/>
    <cellStyle name="Note 2 46 13" xfId="7133"/>
    <cellStyle name="Note 2 46 14" xfId="7134"/>
    <cellStyle name="Note 2 46 15" xfId="7135"/>
    <cellStyle name="Note 2 46 16" xfId="7136"/>
    <cellStyle name="Note 2 46 17" xfId="7137"/>
    <cellStyle name="Note 2 46 18" xfId="7138"/>
    <cellStyle name="Note 2 46 19" xfId="7139"/>
    <cellStyle name="Note 2 46 2" xfId="7140"/>
    <cellStyle name="Note 2 46 20" xfId="7141"/>
    <cellStyle name="Note 2 46 21" xfId="7142"/>
    <cellStyle name="Note 2 46 22" xfId="7143"/>
    <cellStyle name="Note 2 46 23" xfId="7144"/>
    <cellStyle name="Note 2 46 24" xfId="7145"/>
    <cellStyle name="Note 2 46 25" xfId="7146"/>
    <cellStyle name="Note 2 46 26" xfId="7147"/>
    <cellStyle name="Note 2 46 3" xfId="7148"/>
    <cellStyle name="Note 2 46 4" xfId="7149"/>
    <cellStyle name="Note 2 46 5" xfId="7150"/>
    <cellStyle name="Note 2 46 6" xfId="7151"/>
    <cellStyle name="Note 2 46 7" xfId="7152"/>
    <cellStyle name="Note 2 46 8" xfId="7153"/>
    <cellStyle name="Note 2 46 9" xfId="7154"/>
    <cellStyle name="Note 2 47" xfId="7155"/>
    <cellStyle name="Note 2 47 10" xfId="7156"/>
    <cellStyle name="Note 2 47 11" xfId="7157"/>
    <cellStyle name="Note 2 47 12" xfId="7158"/>
    <cellStyle name="Note 2 47 13" xfId="7159"/>
    <cellStyle name="Note 2 47 14" xfId="7160"/>
    <cellStyle name="Note 2 47 15" xfId="7161"/>
    <cellStyle name="Note 2 47 16" xfId="7162"/>
    <cellStyle name="Note 2 47 17" xfId="7163"/>
    <cellStyle name="Note 2 47 18" xfId="7164"/>
    <cellStyle name="Note 2 47 19" xfId="7165"/>
    <cellStyle name="Note 2 47 2" xfId="7166"/>
    <cellStyle name="Note 2 47 20" xfId="7167"/>
    <cellStyle name="Note 2 47 21" xfId="7168"/>
    <cellStyle name="Note 2 47 22" xfId="7169"/>
    <cellStyle name="Note 2 47 23" xfId="7170"/>
    <cellStyle name="Note 2 47 24" xfId="7171"/>
    <cellStyle name="Note 2 47 25" xfId="7172"/>
    <cellStyle name="Note 2 47 26" xfId="7173"/>
    <cellStyle name="Note 2 47 3" xfId="7174"/>
    <cellStyle name="Note 2 47 4" xfId="7175"/>
    <cellStyle name="Note 2 47 5" xfId="7176"/>
    <cellStyle name="Note 2 47 6" xfId="7177"/>
    <cellStyle name="Note 2 47 7" xfId="7178"/>
    <cellStyle name="Note 2 47 8" xfId="7179"/>
    <cellStyle name="Note 2 47 9" xfId="7180"/>
    <cellStyle name="Note 2 48" xfId="7181"/>
    <cellStyle name="Note 2 48 10" xfId="7182"/>
    <cellStyle name="Note 2 48 11" xfId="7183"/>
    <cellStyle name="Note 2 48 12" xfId="7184"/>
    <cellStyle name="Note 2 48 13" xfId="7185"/>
    <cellStyle name="Note 2 48 14" xfId="7186"/>
    <cellStyle name="Note 2 48 15" xfId="7187"/>
    <cellStyle name="Note 2 48 16" xfId="7188"/>
    <cellStyle name="Note 2 48 17" xfId="7189"/>
    <cellStyle name="Note 2 48 18" xfId="7190"/>
    <cellStyle name="Note 2 48 19" xfId="7191"/>
    <cellStyle name="Note 2 48 2" xfId="7192"/>
    <cellStyle name="Note 2 48 20" xfId="7193"/>
    <cellStyle name="Note 2 48 21" xfId="7194"/>
    <cellStyle name="Note 2 48 22" xfId="7195"/>
    <cellStyle name="Note 2 48 23" xfId="7196"/>
    <cellStyle name="Note 2 48 24" xfId="7197"/>
    <cellStyle name="Note 2 48 25" xfId="7198"/>
    <cellStyle name="Note 2 48 26" xfId="7199"/>
    <cellStyle name="Note 2 48 3" xfId="7200"/>
    <cellStyle name="Note 2 48 4" xfId="7201"/>
    <cellStyle name="Note 2 48 5" xfId="7202"/>
    <cellStyle name="Note 2 48 6" xfId="7203"/>
    <cellStyle name="Note 2 48 7" xfId="7204"/>
    <cellStyle name="Note 2 48 8" xfId="7205"/>
    <cellStyle name="Note 2 48 9" xfId="7206"/>
    <cellStyle name="Note 2 49" xfId="7207"/>
    <cellStyle name="Note 2 49 10" xfId="7208"/>
    <cellStyle name="Note 2 49 11" xfId="7209"/>
    <cellStyle name="Note 2 49 12" xfId="7210"/>
    <cellStyle name="Note 2 49 13" xfId="7211"/>
    <cellStyle name="Note 2 49 14" xfId="7212"/>
    <cellStyle name="Note 2 49 15" xfId="7213"/>
    <cellStyle name="Note 2 49 16" xfId="7214"/>
    <cellStyle name="Note 2 49 17" xfId="7215"/>
    <cellStyle name="Note 2 49 18" xfId="7216"/>
    <cellStyle name="Note 2 49 19" xfId="7217"/>
    <cellStyle name="Note 2 49 2" xfId="7218"/>
    <cellStyle name="Note 2 49 20" xfId="7219"/>
    <cellStyle name="Note 2 49 21" xfId="7220"/>
    <cellStyle name="Note 2 49 22" xfId="7221"/>
    <cellStyle name="Note 2 49 23" xfId="7222"/>
    <cellStyle name="Note 2 49 24" xfId="7223"/>
    <cellStyle name="Note 2 49 25" xfId="7224"/>
    <cellStyle name="Note 2 49 26" xfId="7225"/>
    <cellStyle name="Note 2 49 3" xfId="7226"/>
    <cellStyle name="Note 2 49 4" xfId="7227"/>
    <cellStyle name="Note 2 49 5" xfId="7228"/>
    <cellStyle name="Note 2 49 6" xfId="7229"/>
    <cellStyle name="Note 2 49 7" xfId="7230"/>
    <cellStyle name="Note 2 49 8" xfId="7231"/>
    <cellStyle name="Note 2 49 9" xfId="7232"/>
    <cellStyle name="Note 2 5" xfId="7233"/>
    <cellStyle name="Note 2 5 10" xfId="7234"/>
    <cellStyle name="Note 2 5 11" xfId="7235"/>
    <cellStyle name="Note 2 5 12" xfId="7236"/>
    <cellStyle name="Note 2 5 13" xfId="7237"/>
    <cellStyle name="Note 2 5 14" xfId="7238"/>
    <cellStyle name="Note 2 5 15" xfId="7239"/>
    <cellStyle name="Note 2 5 16" xfId="7240"/>
    <cellStyle name="Note 2 5 17" xfId="7241"/>
    <cellStyle name="Note 2 5 18" xfId="7242"/>
    <cellStyle name="Note 2 5 19" xfId="7243"/>
    <cellStyle name="Note 2 5 2" xfId="7244"/>
    <cellStyle name="Note 2 5 20" xfId="7245"/>
    <cellStyle name="Note 2 5 21" xfId="7246"/>
    <cellStyle name="Note 2 5 22" xfId="7247"/>
    <cellStyle name="Note 2 5 23" xfId="7248"/>
    <cellStyle name="Note 2 5 24" xfId="7249"/>
    <cellStyle name="Note 2 5 25" xfId="7250"/>
    <cellStyle name="Note 2 5 26" xfId="7251"/>
    <cellStyle name="Note 2 5 27" xfId="7252"/>
    <cellStyle name="Note 2 5 3" xfId="7253"/>
    <cellStyle name="Note 2 5 4" xfId="7254"/>
    <cellStyle name="Note 2 5 5" xfId="7255"/>
    <cellStyle name="Note 2 5 6" xfId="7256"/>
    <cellStyle name="Note 2 5 7" xfId="7257"/>
    <cellStyle name="Note 2 5 8" xfId="7258"/>
    <cellStyle name="Note 2 5 9" xfId="7259"/>
    <cellStyle name="Note 2 50" xfId="7260"/>
    <cellStyle name="Note 2 50 10" xfId="7261"/>
    <cellStyle name="Note 2 50 11" xfId="7262"/>
    <cellStyle name="Note 2 50 12" xfId="7263"/>
    <cellStyle name="Note 2 50 13" xfId="7264"/>
    <cellStyle name="Note 2 50 14" xfId="7265"/>
    <cellStyle name="Note 2 50 15" xfId="7266"/>
    <cellStyle name="Note 2 50 16" xfId="7267"/>
    <cellStyle name="Note 2 50 17" xfId="7268"/>
    <cellStyle name="Note 2 50 18" xfId="7269"/>
    <cellStyle name="Note 2 50 19" xfId="7270"/>
    <cellStyle name="Note 2 50 2" xfId="7271"/>
    <cellStyle name="Note 2 50 20" xfId="7272"/>
    <cellStyle name="Note 2 50 21" xfId="7273"/>
    <cellStyle name="Note 2 50 22" xfId="7274"/>
    <cellStyle name="Note 2 50 23" xfId="7275"/>
    <cellStyle name="Note 2 50 24" xfId="7276"/>
    <cellStyle name="Note 2 50 25" xfId="7277"/>
    <cellStyle name="Note 2 50 26" xfId="7278"/>
    <cellStyle name="Note 2 50 3" xfId="7279"/>
    <cellStyle name="Note 2 50 4" xfId="7280"/>
    <cellStyle name="Note 2 50 5" xfId="7281"/>
    <cellStyle name="Note 2 50 6" xfId="7282"/>
    <cellStyle name="Note 2 50 7" xfId="7283"/>
    <cellStyle name="Note 2 50 8" xfId="7284"/>
    <cellStyle name="Note 2 50 9" xfId="7285"/>
    <cellStyle name="Note 2 51" xfId="7286"/>
    <cellStyle name="Note 2 51 10" xfId="7287"/>
    <cellStyle name="Note 2 51 11" xfId="7288"/>
    <cellStyle name="Note 2 51 12" xfId="7289"/>
    <cellStyle name="Note 2 51 13" xfId="7290"/>
    <cellStyle name="Note 2 51 14" xfId="7291"/>
    <cellStyle name="Note 2 51 15" xfId="7292"/>
    <cellStyle name="Note 2 51 16" xfId="7293"/>
    <cellStyle name="Note 2 51 17" xfId="7294"/>
    <cellStyle name="Note 2 51 18" xfId="7295"/>
    <cellStyle name="Note 2 51 19" xfId="7296"/>
    <cellStyle name="Note 2 51 2" xfId="7297"/>
    <cellStyle name="Note 2 51 20" xfId="7298"/>
    <cellStyle name="Note 2 51 21" xfId="7299"/>
    <cellStyle name="Note 2 51 22" xfId="7300"/>
    <cellStyle name="Note 2 51 23" xfId="7301"/>
    <cellStyle name="Note 2 51 24" xfId="7302"/>
    <cellStyle name="Note 2 51 25" xfId="7303"/>
    <cellStyle name="Note 2 51 26" xfId="7304"/>
    <cellStyle name="Note 2 51 3" xfId="7305"/>
    <cellStyle name="Note 2 51 4" xfId="7306"/>
    <cellStyle name="Note 2 51 5" xfId="7307"/>
    <cellStyle name="Note 2 51 6" xfId="7308"/>
    <cellStyle name="Note 2 51 7" xfId="7309"/>
    <cellStyle name="Note 2 51 8" xfId="7310"/>
    <cellStyle name="Note 2 51 9" xfId="7311"/>
    <cellStyle name="Note 2 52" xfId="7312"/>
    <cellStyle name="Note 2 52 10" xfId="7313"/>
    <cellStyle name="Note 2 52 11" xfId="7314"/>
    <cellStyle name="Note 2 52 12" xfId="7315"/>
    <cellStyle name="Note 2 52 13" xfId="7316"/>
    <cellStyle name="Note 2 52 14" xfId="7317"/>
    <cellStyle name="Note 2 52 15" xfId="7318"/>
    <cellStyle name="Note 2 52 16" xfId="7319"/>
    <cellStyle name="Note 2 52 17" xfId="7320"/>
    <cellStyle name="Note 2 52 18" xfId="7321"/>
    <cellStyle name="Note 2 52 19" xfId="7322"/>
    <cellStyle name="Note 2 52 2" xfId="7323"/>
    <cellStyle name="Note 2 52 20" xfId="7324"/>
    <cellStyle name="Note 2 52 21" xfId="7325"/>
    <cellStyle name="Note 2 52 22" xfId="7326"/>
    <cellStyle name="Note 2 52 23" xfId="7327"/>
    <cellStyle name="Note 2 52 24" xfId="7328"/>
    <cellStyle name="Note 2 52 25" xfId="7329"/>
    <cellStyle name="Note 2 52 26" xfId="7330"/>
    <cellStyle name="Note 2 52 3" xfId="7331"/>
    <cellStyle name="Note 2 52 4" xfId="7332"/>
    <cellStyle name="Note 2 52 5" xfId="7333"/>
    <cellStyle name="Note 2 52 6" xfId="7334"/>
    <cellStyle name="Note 2 52 7" xfId="7335"/>
    <cellStyle name="Note 2 52 8" xfId="7336"/>
    <cellStyle name="Note 2 52 9" xfId="7337"/>
    <cellStyle name="Note 2 53" xfId="7338"/>
    <cellStyle name="Note 2 53 10" xfId="7339"/>
    <cellStyle name="Note 2 53 11" xfId="7340"/>
    <cellStyle name="Note 2 53 12" xfId="7341"/>
    <cellStyle name="Note 2 53 13" xfId="7342"/>
    <cellStyle name="Note 2 53 14" xfId="7343"/>
    <cellStyle name="Note 2 53 15" xfId="7344"/>
    <cellStyle name="Note 2 53 16" xfId="7345"/>
    <cellStyle name="Note 2 53 17" xfId="7346"/>
    <cellStyle name="Note 2 53 18" xfId="7347"/>
    <cellStyle name="Note 2 53 19" xfId="7348"/>
    <cellStyle name="Note 2 53 2" xfId="7349"/>
    <cellStyle name="Note 2 53 20" xfId="7350"/>
    <cellStyle name="Note 2 53 21" xfId="7351"/>
    <cellStyle name="Note 2 53 22" xfId="7352"/>
    <cellStyle name="Note 2 53 23" xfId="7353"/>
    <cellStyle name="Note 2 53 24" xfId="7354"/>
    <cellStyle name="Note 2 53 25" xfId="7355"/>
    <cellStyle name="Note 2 53 26" xfId="7356"/>
    <cellStyle name="Note 2 53 3" xfId="7357"/>
    <cellStyle name="Note 2 53 4" xfId="7358"/>
    <cellStyle name="Note 2 53 5" xfId="7359"/>
    <cellStyle name="Note 2 53 6" xfId="7360"/>
    <cellStyle name="Note 2 53 7" xfId="7361"/>
    <cellStyle name="Note 2 53 8" xfId="7362"/>
    <cellStyle name="Note 2 53 9" xfId="7363"/>
    <cellStyle name="Note 2 54" xfId="7364"/>
    <cellStyle name="Note 2 54 10" xfId="7365"/>
    <cellStyle name="Note 2 54 11" xfId="7366"/>
    <cellStyle name="Note 2 54 12" xfId="7367"/>
    <cellStyle name="Note 2 54 13" xfId="7368"/>
    <cellStyle name="Note 2 54 14" xfId="7369"/>
    <cellStyle name="Note 2 54 15" xfId="7370"/>
    <cellStyle name="Note 2 54 16" xfId="7371"/>
    <cellStyle name="Note 2 54 17" xfId="7372"/>
    <cellStyle name="Note 2 54 18" xfId="7373"/>
    <cellStyle name="Note 2 54 19" xfId="7374"/>
    <cellStyle name="Note 2 54 2" xfId="7375"/>
    <cellStyle name="Note 2 54 20" xfId="7376"/>
    <cellStyle name="Note 2 54 21" xfId="7377"/>
    <cellStyle name="Note 2 54 22" xfId="7378"/>
    <cellStyle name="Note 2 54 23" xfId="7379"/>
    <cellStyle name="Note 2 54 24" xfId="7380"/>
    <cellStyle name="Note 2 54 25" xfId="7381"/>
    <cellStyle name="Note 2 54 26" xfId="7382"/>
    <cellStyle name="Note 2 54 3" xfId="7383"/>
    <cellStyle name="Note 2 54 4" xfId="7384"/>
    <cellStyle name="Note 2 54 5" xfId="7385"/>
    <cellStyle name="Note 2 54 6" xfId="7386"/>
    <cellStyle name="Note 2 54 7" xfId="7387"/>
    <cellStyle name="Note 2 54 8" xfId="7388"/>
    <cellStyle name="Note 2 54 9" xfId="7389"/>
    <cellStyle name="Note 2 55" xfId="7390"/>
    <cellStyle name="Note 2 55 10" xfId="7391"/>
    <cellStyle name="Note 2 55 11" xfId="7392"/>
    <cellStyle name="Note 2 55 12" xfId="7393"/>
    <cellStyle name="Note 2 55 13" xfId="7394"/>
    <cellStyle name="Note 2 55 14" xfId="7395"/>
    <cellStyle name="Note 2 55 15" xfId="7396"/>
    <cellStyle name="Note 2 55 16" xfId="7397"/>
    <cellStyle name="Note 2 55 17" xfId="7398"/>
    <cellStyle name="Note 2 55 18" xfId="7399"/>
    <cellStyle name="Note 2 55 19" xfId="7400"/>
    <cellStyle name="Note 2 55 2" xfId="7401"/>
    <cellStyle name="Note 2 55 20" xfId="7402"/>
    <cellStyle name="Note 2 55 21" xfId="7403"/>
    <cellStyle name="Note 2 55 22" xfId="7404"/>
    <cellStyle name="Note 2 55 23" xfId="7405"/>
    <cellStyle name="Note 2 55 24" xfId="7406"/>
    <cellStyle name="Note 2 55 25" xfId="7407"/>
    <cellStyle name="Note 2 55 26" xfId="7408"/>
    <cellStyle name="Note 2 55 3" xfId="7409"/>
    <cellStyle name="Note 2 55 4" xfId="7410"/>
    <cellStyle name="Note 2 55 5" xfId="7411"/>
    <cellStyle name="Note 2 55 6" xfId="7412"/>
    <cellStyle name="Note 2 55 7" xfId="7413"/>
    <cellStyle name="Note 2 55 8" xfId="7414"/>
    <cellStyle name="Note 2 55 9" xfId="7415"/>
    <cellStyle name="Note 2 56" xfId="7416"/>
    <cellStyle name="Note 2 56 10" xfId="7417"/>
    <cellStyle name="Note 2 56 11" xfId="7418"/>
    <cellStyle name="Note 2 56 12" xfId="7419"/>
    <cellStyle name="Note 2 56 13" xfId="7420"/>
    <cellStyle name="Note 2 56 14" xfId="7421"/>
    <cellStyle name="Note 2 56 15" xfId="7422"/>
    <cellStyle name="Note 2 56 16" xfId="7423"/>
    <cellStyle name="Note 2 56 17" xfId="7424"/>
    <cellStyle name="Note 2 56 18" xfId="7425"/>
    <cellStyle name="Note 2 56 19" xfId="7426"/>
    <cellStyle name="Note 2 56 2" xfId="7427"/>
    <cellStyle name="Note 2 56 20" xfId="7428"/>
    <cellStyle name="Note 2 56 21" xfId="7429"/>
    <cellStyle name="Note 2 56 22" xfId="7430"/>
    <cellStyle name="Note 2 56 23" xfId="7431"/>
    <cellStyle name="Note 2 56 24" xfId="7432"/>
    <cellStyle name="Note 2 56 25" xfId="7433"/>
    <cellStyle name="Note 2 56 26" xfId="7434"/>
    <cellStyle name="Note 2 56 3" xfId="7435"/>
    <cellStyle name="Note 2 56 4" xfId="7436"/>
    <cellStyle name="Note 2 56 5" xfId="7437"/>
    <cellStyle name="Note 2 56 6" xfId="7438"/>
    <cellStyle name="Note 2 56 7" xfId="7439"/>
    <cellStyle name="Note 2 56 8" xfId="7440"/>
    <cellStyle name="Note 2 56 9" xfId="7441"/>
    <cellStyle name="Note 2 57" xfId="7442"/>
    <cellStyle name="Note 2 57 10" xfId="7443"/>
    <cellStyle name="Note 2 57 11" xfId="7444"/>
    <cellStyle name="Note 2 57 12" xfId="7445"/>
    <cellStyle name="Note 2 57 13" xfId="7446"/>
    <cellStyle name="Note 2 57 14" xfId="7447"/>
    <cellStyle name="Note 2 57 15" xfId="7448"/>
    <cellStyle name="Note 2 57 16" xfId="7449"/>
    <cellStyle name="Note 2 57 17" xfId="7450"/>
    <cellStyle name="Note 2 57 18" xfId="7451"/>
    <cellStyle name="Note 2 57 19" xfId="7452"/>
    <cellStyle name="Note 2 57 2" xfId="7453"/>
    <cellStyle name="Note 2 57 20" xfId="7454"/>
    <cellStyle name="Note 2 57 21" xfId="7455"/>
    <cellStyle name="Note 2 57 22" xfId="7456"/>
    <cellStyle name="Note 2 57 23" xfId="7457"/>
    <cellStyle name="Note 2 57 24" xfId="7458"/>
    <cellStyle name="Note 2 57 25" xfId="7459"/>
    <cellStyle name="Note 2 57 26" xfId="7460"/>
    <cellStyle name="Note 2 57 3" xfId="7461"/>
    <cellStyle name="Note 2 57 4" xfId="7462"/>
    <cellStyle name="Note 2 57 5" xfId="7463"/>
    <cellStyle name="Note 2 57 6" xfId="7464"/>
    <cellStyle name="Note 2 57 7" xfId="7465"/>
    <cellStyle name="Note 2 57 8" xfId="7466"/>
    <cellStyle name="Note 2 57 9" xfId="7467"/>
    <cellStyle name="Note 2 58" xfId="7468"/>
    <cellStyle name="Note 2 58 10" xfId="7469"/>
    <cellStyle name="Note 2 58 11" xfId="7470"/>
    <cellStyle name="Note 2 58 12" xfId="7471"/>
    <cellStyle name="Note 2 58 13" xfId="7472"/>
    <cellStyle name="Note 2 58 14" xfId="7473"/>
    <cellStyle name="Note 2 58 15" xfId="7474"/>
    <cellStyle name="Note 2 58 16" xfId="7475"/>
    <cellStyle name="Note 2 58 17" xfId="7476"/>
    <cellStyle name="Note 2 58 18" xfId="7477"/>
    <cellStyle name="Note 2 58 19" xfId="7478"/>
    <cellStyle name="Note 2 58 2" xfId="7479"/>
    <cellStyle name="Note 2 58 20" xfId="7480"/>
    <cellStyle name="Note 2 58 21" xfId="7481"/>
    <cellStyle name="Note 2 58 22" xfId="7482"/>
    <cellStyle name="Note 2 58 23" xfId="7483"/>
    <cellStyle name="Note 2 58 24" xfId="7484"/>
    <cellStyle name="Note 2 58 25" xfId="7485"/>
    <cellStyle name="Note 2 58 26" xfId="7486"/>
    <cellStyle name="Note 2 58 3" xfId="7487"/>
    <cellStyle name="Note 2 58 4" xfId="7488"/>
    <cellStyle name="Note 2 58 5" xfId="7489"/>
    <cellStyle name="Note 2 58 6" xfId="7490"/>
    <cellStyle name="Note 2 58 7" xfId="7491"/>
    <cellStyle name="Note 2 58 8" xfId="7492"/>
    <cellStyle name="Note 2 58 9" xfId="7493"/>
    <cellStyle name="Note 2 59" xfId="7494"/>
    <cellStyle name="Note 2 59 10" xfId="7495"/>
    <cellStyle name="Note 2 59 11" xfId="7496"/>
    <cellStyle name="Note 2 59 12" xfId="7497"/>
    <cellStyle name="Note 2 59 13" xfId="7498"/>
    <cellStyle name="Note 2 59 14" xfId="7499"/>
    <cellStyle name="Note 2 59 15" xfId="7500"/>
    <cellStyle name="Note 2 59 16" xfId="7501"/>
    <cellStyle name="Note 2 59 17" xfId="7502"/>
    <cellStyle name="Note 2 59 18" xfId="7503"/>
    <cellStyle name="Note 2 59 19" xfId="7504"/>
    <cellStyle name="Note 2 59 2" xfId="7505"/>
    <cellStyle name="Note 2 59 20" xfId="7506"/>
    <cellStyle name="Note 2 59 21" xfId="7507"/>
    <cellStyle name="Note 2 59 22" xfId="7508"/>
    <cellStyle name="Note 2 59 23" xfId="7509"/>
    <cellStyle name="Note 2 59 24" xfId="7510"/>
    <cellStyle name="Note 2 59 25" xfId="7511"/>
    <cellStyle name="Note 2 59 26" xfId="7512"/>
    <cellStyle name="Note 2 59 3" xfId="7513"/>
    <cellStyle name="Note 2 59 4" xfId="7514"/>
    <cellStyle name="Note 2 59 5" xfId="7515"/>
    <cellStyle name="Note 2 59 6" xfId="7516"/>
    <cellStyle name="Note 2 59 7" xfId="7517"/>
    <cellStyle name="Note 2 59 8" xfId="7518"/>
    <cellStyle name="Note 2 59 9" xfId="7519"/>
    <cellStyle name="Note 2 6" xfId="7520"/>
    <cellStyle name="Note 2 6 10" xfId="7521"/>
    <cellStyle name="Note 2 6 11" xfId="7522"/>
    <cellStyle name="Note 2 6 12" xfId="7523"/>
    <cellStyle name="Note 2 6 13" xfId="7524"/>
    <cellStyle name="Note 2 6 14" xfId="7525"/>
    <cellStyle name="Note 2 6 15" xfId="7526"/>
    <cellStyle name="Note 2 6 16" xfId="7527"/>
    <cellStyle name="Note 2 6 17" xfId="7528"/>
    <cellStyle name="Note 2 6 18" xfId="7529"/>
    <cellStyle name="Note 2 6 19" xfId="7530"/>
    <cellStyle name="Note 2 6 2" xfId="7531"/>
    <cellStyle name="Note 2 6 20" xfId="7532"/>
    <cellStyle name="Note 2 6 21" xfId="7533"/>
    <cellStyle name="Note 2 6 22" xfId="7534"/>
    <cellStyle name="Note 2 6 23" xfId="7535"/>
    <cellStyle name="Note 2 6 24" xfId="7536"/>
    <cellStyle name="Note 2 6 25" xfId="7537"/>
    <cellStyle name="Note 2 6 26" xfId="7538"/>
    <cellStyle name="Note 2 6 27" xfId="7539"/>
    <cellStyle name="Note 2 6 3" xfId="7540"/>
    <cellStyle name="Note 2 6 4" xfId="7541"/>
    <cellStyle name="Note 2 6 5" xfId="7542"/>
    <cellStyle name="Note 2 6 6" xfId="7543"/>
    <cellStyle name="Note 2 6 7" xfId="7544"/>
    <cellStyle name="Note 2 6 8" xfId="7545"/>
    <cellStyle name="Note 2 6 9" xfId="7546"/>
    <cellStyle name="Note 2 60" xfId="7547"/>
    <cellStyle name="Note 2 60 10" xfId="7548"/>
    <cellStyle name="Note 2 60 11" xfId="7549"/>
    <cellStyle name="Note 2 60 12" xfId="7550"/>
    <cellStyle name="Note 2 60 13" xfId="7551"/>
    <cellStyle name="Note 2 60 14" xfId="7552"/>
    <cellStyle name="Note 2 60 15" xfId="7553"/>
    <cellStyle name="Note 2 60 16" xfId="7554"/>
    <cellStyle name="Note 2 60 17" xfId="7555"/>
    <cellStyle name="Note 2 60 18" xfId="7556"/>
    <cellStyle name="Note 2 60 19" xfId="7557"/>
    <cellStyle name="Note 2 60 2" xfId="7558"/>
    <cellStyle name="Note 2 60 20" xfId="7559"/>
    <cellStyle name="Note 2 60 21" xfId="7560"/>
    <cellStyle name="Note 2 60 22" xfId="7561"/>
    <cellStyle name="Note 2 60 23" xfId="7562"/>
    <cellStyle name="Note 2 60 24" xfId="7563"/>
    <cellStyle name="Note 2 60 25" xfId="7564"/>
    <cellStyle name="Note 2 60 26" xfId="7565"/>
    <cellStyle name="Note 2 60 3" xfId="7566"/>
    <cellStyle name="Note 2 60 4" xfId="7567"/>
    <cellStyle name="Note 2 60 5" xfId="7568"/>
    <cellStyle name="Note 2 60 6" xfId="7569"/>
    <cellStyle name="Note 2 60 7" xfId="7570"/>
    <cellStyle name="Note 2 60 8" xfId="7571"/>
    <cellStyle name="Note 2 60 9" xfId="7572"/>
    <cellStyle name="Note 2 61" xfId="7573"/>
    <cellStyle name="Note 2 61 10" xfId="7574"/>
    <cellStyle name="Note 2 61 11" xfId="7575"/>
    <cellStyle name="Note 2 61 12" xfId="7576"/>
    <cellStyle name="Note 2 61 13" xfId="7577"/>
    <cellStyle name="Note 2 61 14" xfId="7578"/>
    <cellStyle name="Note 2 61 15" xfId="7579"/>
    <cellStyle name="Note 2 61 16" xfId="7580"/>
    <cellStyle name="Note 2 61 17" xfId="7581"/>
    <cellStyle name="Note 2 61 18" xfId="7582"/>
    <cellStyle name="Note 2 61 19" xfId="7583"/>
    <cellStyle name="Note 2 61 2" xfId="7584"/>
    <cellStyle name="Note 2 61 20" xfId="7585"/>
    <cellStyle name="Note 2 61 21" xfId="7586"/>
    <cellStyle name="Note 2 61 22" xfId="7587"/>
    <cellStyle name="Note 2 61 23" xfId="7588"/>
    <cellStyle name="Note 2 61 24" xfId="7589"/>
    <cellStyle name="Note 2 61 25" xfId="7590"/>
    <cellStyle name="Note 2 61 26" xfId="7591"/>
    <cellStyle name="Note 2 61 3" xfId="7592"/>
    <cellStyle name="Note 2 61 4" xfId="7593"/>
    <cellStyle name="Note 2 61 5" xfId="7594"/>
    <cellStyle name="Note 2 61 6" xfId="7595"/>
    <cellStyle name="Note 2 61 7" xfId="7596"/>
    <cellStyle name="Note 2 61 8" xfId="7597"/>
    <cellStyle name="Note 2 61 9" xfId="7598"/>
    <cellStyle name="Note 2 62" xfId="7599"/>
    <cellStyle name="Note 2 62 10" xfId="7600"/>
    <cellStyle name="Note 2 62 11" xfId="7601"/>
    <cellStyle name="Note 2 62 12" xfId="7602"/>
    <cellStyle name="Note 2 62 13" xfId="7603"/>
    <cellStyle name="Note 2 62 14" xfId="7604"/>
    <cellStyle name="Note 2 62 15" xfId="7605"/>
    <cellStyle name="Note 2 62 16" xfId="7606"/>
    <cellStyle name="Note 2 62 17" xfId="7607"/>
    <cellStyle name="Note 2 62 18" xfId="7608"/>
    <cellStyle name="Note 2 62 19" xfId="7609"/>
    <cellStyle name="Note 2 62 2" xfId="7610"/>
    <cellStyle name="Note 2 62 20" xfId="7611"/>
    <cellStyle name="Note 2 62 21" xfId="7612"/>
    <cellStyle name="Note 2 62 22" xfId="7613"/>
    <cellStyle name="Note 2 62 23" xfId="7614"/>
    <cellStyle name="Note 2 62 24" xfId="7615"/>
    <cellStyle name="Note 2 62 25" xfId="7616"/>
    <cellStyle name="Note 2 62 26" xfId="7617"/>
    <cellStyle name="Note 2 62 3" xfId="7618"/>
    <cellStyle name="Note 2 62 4" xfId="7619"/>
    <cellStyle name="Note 2 62 5" xfId="7620"/>
    <cellStyle name="Note 2 62 6" xfId="7621"/>
    <cellStyle name="Note 2 62 7" xfId="7622"/>
    <cellStyle name="Note 2 62 8" xfId="7623"/>
    <cellStyle name="Note 2 62 9" xfId="7624"/>
    <cellStyle name="Note 2 63" xfId="7625"/>
    <cellStyle name="Note 2 63 10" xfId="7626"/>
    <cellStyle name="Note 2 63 11" xfId="7627"/>
    <cellStyle name="Note 2 63 12" xfId="7628"/>
    <cellStyle name="Note 2 63 13" xfId="7629"/>
    <cellStyle name="Note 2 63 14" xfId="7630"/>
    <cellStyle name="Note 2 63 15" xfId="7631"/>
    <cellStyle name="Note 2 63 16" xfId="7632"/>
    <cellStyle name="Note 2 63 17" xfId="7633"/>
    <cellStyle name="Note 2 63 18" xfId="7634"/>
    <cellStyle name="Note 2 63 19" xfId="7635"/>
    <cellStyle name="Note 2 63 2" xfId="7636"/>
    <cellStyle name="Note 2 63 20" xfId="7637"/>
    <cellStyle name="Note 2 63 21" xfId="7638"/>
    <cellStyle name="Note 2 63 22" xfId="7639"/>
    <cellStyle name="Note 2 63 23" xfId="7640"/>
    <cellStyle name="Note 2 63 24" xfId="7641"/>
    <cellStyle name="Note 2 63 25" xfId="7642"/>
    <cellStyle name="Note 2 63 26" xfId="7643"/>
    <cellStyle name="Note 2 63 3" xfId="7644"/>
    <cellStyle name="Note 2 63 4" xfId="7645"/>
    <cellStyle name="Note 2 63 5" xfId="7646"/>
    <cellStyle name="Note 2 63 6" xfId="7647"/>
    <cellStyle name="Note 2 63 7" xfId="7648"/>
    <cellStyle name="Note 2 63 8" xfId="7649"/>
    <cellStyle name="Note 2 63 9" xfId="7650"/>
    <cellStyle name="Note 2 64" xfId="7651"/>
    <cellStyle name="Note 2 64 10" xfId="7652"/>
    <cellStyle name="Note 2 64 11" xfId="7653"/>
    <cellStyle name="Note 2 64 12" xfId="7654"/>
    <cellStyle name="Note 2 64 13" xfId="7655"/>
    <cellStyle name="Note 2 64 14" xfId="7656"/>
    <cellStyle name="Note 2 64 15" xfId="7657"/>
    <cellStyle name="Note 2 64 16" xfId="7658"/>
    <cellStyle name="Note 2 64 17" xfId="7659"/>
    <cellStyle name="Note 2 64 18" xfId="7660"/>
    <cellStyle name="Note 2 64 19" xfId="7661"/>
    <cellStyle name="Note 2 64 2" xfId="7662"/>
    <cellStyle name="Note 2 64 20" xfId="7663"/>
    <cellStyle name="Note 2 64 21" xfId="7664"/>
    <cellStyle name="Note 2 64 22" xfId="7665"/>
    <cellStyle name="Note 2 64 23" xfId="7666"/>
    <cellStyle name="Note 2 64 24" xfId="7667"/>
    <cellStyle name="Note 2 64 25" xfId="7668"/>
    <cellStyle name="Note 2 64 26" xfId="7669"/>
    <cellStyle name="Note 2 64 3" xfId="7670"/>
    <cellStyle name="Note 2 64 4" xfId="7671"/>
    <cellStyle name="Note 2 64 5" xfId="7672"/>
    <cellStyle name="Note 2 64 6" xfId="7673"/>
    <cellStyle name="Note 2 64 7" xfId="7674"/>
    <cellStyle name="Note 2 64 8" xfId="7675"/>
    <cellStyle name="Note 2 64 9" xfId="7676"/>
    <cellStyle name="Note 2 65" xfId="7677"/>
    <cellStyle name="Note 2 65 10" xfId="7678"/>
    <cellStyle name="Note 2 65 11" xfId="7679"/>
    <cellStyle name="Note 2 65 12" xfId="7680"/>
    <cellStyle name="Note 2 65 13" xfId="7681"/>
    <cellStyle name="Note 2 65 14" xfId="7682"/>
    <cellStyle name="Note 2 65 15" xfId="7683"/>
    <cellStyle name="Note 2 65 16" xfId="7684"/>
    <cellStyle name="Note 2 65 17" xfId="7685"/>
    <cellStyle name="Note 2 65 18" xfId="7686"/>
    <cellStyle name="Note 2 65 19" xfId="7687"/>
    <cellStyle name="Note 2 65 2" xfId="7688"/>
    <cellStyle name="Note 2 65 20" xfId="7689"/>
    <cellStyle name="Note 2 65 21" xfId="7690"/>
    <cellStyle name="Note 2 65 22" xfId="7691"/>
    <cellStyle name="Note 2 65 23" xfId="7692"/>
    <cellStyle name="Note 2 65 24" xfId="7693"/>
    <cellStyle name="Note 2 65 25" xfId="7694"/>
    <cellStyle name="Note 2 65 26" xfId="7695"/>
    <cellStyle name="Note 2 65 3" xfId="7696"/>
    <cellStyle name="Note 2 65 4" xfId="7697"/>
    <cellStyle name="Note 2 65 5" xfId="7698"/>
    <cellStyle name="Note 2 65 6" xfId="7699"/>
    <cellStyle name="Note 2 65 7" xfId="7700"/>
    <cellStyle name="Note 2 65 8" xfId="7701"/>
    <cellStyle name="Note 2 65 9" xfId="7702"/>
    <cellStyle name="Note 2 66" xfId="7703"/>
    <cellStyle name="Note 2 66 10" xfId="7704"/>
    <cellStyle name="Note 2 66 11" xfId="7705"/>
    <cellStyle name="Note 2 66 12" xfId="7706"/>
    <cellStyle name="Note 2 66 13" xfId="7707"/>
    <cellStyle name="Note 2 66 14" xfId="7708"/>
    <cellStyle name="Note 2 66 15" xfId="7709"/>
    <cellStyle name="Note 2 66 16" xfId="7710"/>
    <cellStyle name="Note 2 66 17" xfId="7711"/>
    <cellStyle name="Note 2 66 18" xfId="7712"/>
    <cellStyle name="Note 2 66 19" xfId="7713"/>
    <cellStyle name="Note 2 66 2" xfId="7714"/>
    <cellStyle name="Note 2 66 20" xfId="7715"/>
    <cellStyle name="Note 2 66 21" xfId="7716"/>
    <cellStyle name="Note 2 66 22" xfId="7717"/>
    <cellStyle name="Note 2 66 23" xfId="7718"/>
    <cellStyle name="Note 2 66 24" xfId="7719"/>
    <cellStyle name="Note 2 66 25" xfId="7720"/>
    <cellStyle name="Note 2 66 26" xfId="7721"/>
    <cellStyle name="Note 2 66 3" xfId="7722"/>
    <cellStyle name="Note 2 66 4" xfId="7723"/>
    <cellStyle name="Note 2 66 5" xfId="7724"/>
    <cellStyle name="Note 2 66 6" xfId="7725"/>
    <cellStyle name="Note 2 66 7" xfId="7726"/>
    <cellStyle name="Note 2 66 8" xfId="7727"/>
    <cellStyle name="Note 2 66 9" xfId="7728"/>
    <cellStyle name="Note 2 67" xfId="7729"/>
    <cellStyle name="Note 2 67 10" xfId="7730"/>
    <cellStyle name="Note 2 67 11" xfId="7731"/>
    <cellStyle name="Note 2 67 12" xfId="7732"/>
    <cellStyle name="Note 2 67 13" xfId="7733"/>
    <cellStyle name="Note 2 67 14" xfId="7734"/>
    <cellStyle name="Note 2 67 15" xfId="7735"/>
    <cellStyle name="Note 2 67 16" xfId="7736"/>
    <cellStyle name="Note 2 67 17" xfId="7737"/>
    <cellStyle name="Note 2 67 18" xfId="7738"/>
    <cellStyle name="Note 2 67 19" xfId="7739"/>
    <cellStyle name="Note 2 67 2" xfId="7740"/>
    <cellStyle name="Note 2 67 20" xfId="7741"/>
    <cellStyle name="Note 2 67 21" xfId="7742"/>
    <cellStyle name="Note 2 67 22" xfId="7743"/>
    <cellStyle name="Note 2 67 23" xfId="7744"/>
    <cellStyle name="Note 2 67 24" xfId="7745"/>
    <cellStyle name="Note 2 67 25" xfId="7746"/>
    <cellStyle name="Note 2 67 26" xfId="7747"/>
    <cellStyle name="Note 2 67 3" xfId="7748"/>
    <cellStyle name="Note 2 67 4" xfId="7749"/>
    <cellStyle name="Note 2 67 5" xfId="7750"/>
    <cellStyle name="Note 2 67 6" xfId="7751"/>
    <cellStyle name="Note 2 67 7" xfId="7752"/>
    <cellStyle name="Note 2 67 8" xfId="7753"/>
    <cellStyle name="Note 2 67 9" xfId="7754"/>
    <cellStyle name="Note 2 68" xfId="7755"/>
    <cellStyle name="Note 2 68 10" xfId="7756"/>
    <cellStyle name="Note 2 68 11" xfId="7757"/>
    <cellStyle name="Note 2 68 12" xfId="7758"/>
    <cellStyle name="Note 2 68 13" xfId="7759"/>
    <cellStyle name="Note 2 68 14" xfId="7760"/>
    <cellStyle name="Note 2 68 15" xfId="7761"/>
    <cellStyle name="Note 2 68 16" xfId="7762"/>
    <cellStyle name="Note 2 68 17" xfId="7763"/>
    <cellStyle name="Note 2 68 18" xfId="7764"/>
    <cellStyle name="Note 2 68 19" xfId="7765"/>
    <cellStyle name="Note 2 68 2" xfId="7766"/>
    <cellStyle name="Note 2 68 20" xfId="7767"/>
    <cellStyle name="Note 2 68 21" xfId="7768"/>
    <cellStyle name="Note 2 68 22" xfId="7769"/>
    <cellStyle name="Note 2 68 23" xfId="7770"/>
    <cellStyle name="Note 2 68 24" xfId="7771"/>
    <cellStyle name="Note 2 68 25" xfId="7772"/>
    <cellStyle name="Note 2 68 26" xfId="7773"/>
    <cellStyle name="Note 2 68 3" xfId="7774"/>
    <cellStyle name="Note 2 68 4" xfId="7775"/>
    <cellStyle name="Note 2 68 5" xfId="7776"/>
    <cellStyle name="Note 2 68 6" xfId="7777"/>
    <cellStyle name="Note 2 68 7" xfId="7778"/>
    <cellStyle name="Note 2 68 8" xfId="7779"/>
    <cellStyle name="Note 2 68 9" xfId="7780"/>
    <cellStyle name="Note 2 69" xfId="7781"/>
    <cellStyle name="Note 2 69 10" xfId="7782"/>
    <cellStyle name="Note 2 69 11" xfId="7783"/>
    <cellStyle name="Note 2 69 12" xfId="7784"/>
    <cellStyle name="Note 2 69 13" xfId="7785"/>
    <cellStyle name="Note 2 69 14" xfId="7786"/>
    <cellStyle name="Note 2 69 15" xfId="7787"/>
    <cellStyle name="Note 2 69 16" xfId="7788"/>
    <cellStyle name="Note 2 69 17" xfId="7789"/>
    <cellStyle name="Note 2 69 18" xfId="7790"/>
    <cellStyle name="Note 2 69 19" xfId="7791"/>
    <cellStyle name="Note 2 69 2" xfId="7792"/>
    <cellStyle name="Note 2 69 20" xfId="7793"/>
    <cellStyle name="Note 2 69 21" xfId="7794"/>
    <cellStyle name="Note 2 69 22" xfId="7795"/>
    <cellStyle name="Note 2 69 23" xfId="7796"/>
    <cellStyle name="Note 2 69 24" xfId="7797"/>
    <cellStyle name="Note 2 69 25" xfId="7798"/>
    <cellStyle name="Note 2 69 26" xfId="7799"/>
    <cellStyle name="Note 2 69 3" xfId="7800"/>
    <cellStyle name="Note 2 69 4" xfId="7801"/>
    <cellStyle name="Note 2 69 5" xfId="7802"/>
    <cellStyle name="Note 2 69 6" xfId="7803"/>
    <cellStyle name="Note 2 69 7" xfId="7804"/>
    <cellStyle name="Note 2 69 8" xfId="7805"/>
    <cellStyle name="Note 2 69 9" xfId="7806"/>
    <cellStyle name="Note 2 7" xfId="7807"/>
    <cellStyle name="Note 2 7 10" xfId="7808"/>
    <cellStyle name="Note 2 7 11" xfId="7809"/>
    <cellStyle name="Note 2 7 12" xfId="7810"/>
    <cellStyle name="Note 2 7 13" xfId="7811"/>
    <cellStyle name="Note 2 7 14" xfId="7812"/>
    <cellStyle name="Note 2 7 15" xfId="7813"/>
    <cellStyle name="Note 2 7 16" xfId="7814"/>
    <cellStyle name="Note 2 7 17" xfId="7815"/>
    <cellStyle name="Note 2 7 18" xfId="7816"/>
    <cellStyle name="Note 2 7 19" xfId="7817"/>
    <cellStyle name="Note 2 7 2" xfId="7818"/>
    <cellStyle name="Note 2 7 20" xfId="7819"/>
    <cellStyle name="Note 2 7 21" xfId="7820"/>
    <cellStyle name="Note 2 7 22" xfId="7821"/>
    <cellStyle name="Note 2 7 23" xfId="7822"/>
    <cellStyle name="Note 2 7 24" xfId="7823"/>
    <cellStyle name="Note 2 7 25" xfId="7824"/>
    <cellStyle name="Note 2 7 26" xfId="7825"/>
    <cellStyle name="Note 2 7 27" xfId="7826"/>
    <cellStyle name="Note 2 7 3" xfId="7827"/>
    <cellStyle name="Note 2 7 4" xfId="7828"/>
    <cellStyle name="Note 2 7 5" xfId="7829"/>
    <cellStyle name="Note 2 7 6" xfId="7830"/>
    <cellStyle name="Note 2 7 7" xfId="7831"/>
    <cellStyle name="Note 2 7 8" xfId="7832"/>
    <cellStyle name="Note 2 7 9" xfId="7833"/>
    <cellStyle name="Note 2 70" xfId="7834"/>
    <cellStyle name="Note 2 70 10" xfId="7835"/>
    <cellStyle name="Note 2 70 11" xfId="7836"/>
    <cellStyle name="Note 2 70 12" xfId="7837"/>
    <cellStyle name="Note 2 70 13" xfId="7838"/>
    <cellStyle name="Note 2 70 14" xfId="7839"/>
    <cellStyle name="Note 2 70 15" xfId="7840"/>
    <cellStyle name="Note 2 70 16" xfId="7841"/>
    <cellStyle name="Note 2 70 17" xfId="7842"/>
    <cellStyle name="Note 2 70 18" xfId="7843"/>
    <cellStyle name="Note 2 70 19" xfId="7844"/>
    <cellStyle name="Note 2 70 2" xfId="7845"/>
    <cellStyle name="Note 2 70 20" xfId="7846"/>
    <cellStyle name="Note 2 70 21" xfId="7847"/>
    <cellStyle name="Note 2 70 22" xfId="7848"/>
    <cellStyle name="Note 2 70 23" xfId="7849"/>
    <cellStyle name="Note 2 70 24" xfId="7850"/>
    <cellStyle name="Note 2 70 25" xfId="7851"/>
    <cellStyle name="Note 2 70 26" xfId="7852"/>
    <cellStyle name="Note 2 70 3" xfId="7853"/>
    <cellStyle name="Note 2 70 4" xfId="7854"/>
    <cellStyle name="Note 2 70 5" xfId="7855"/>
    <cellStyle name="Note 2 70 6" xfId="7856"/>
    <cellStyle name="Note 2 70 7" xfId="7857"/>
    <cellStyle name="Note 2 70 8" xfId="7858"/>
    <cellStyle name="Note 2 70 9" xfId="7859"/>
    <cellStyle name="Note 2 71" xfId="7860"/>
    <cellStyle name="Note 2 71 10" xfId="7861"/>
    <cellStyle name="Note 2 71 11" xfId="7862"/>
    <cellStyle name="Note 2 71 12" xfId="7863"/>
    <cellStyle name="Note 2 71 13" xfId="7864"/>
    <cellStyle name="Note 2 71 14" xfId="7865"/>
    <cellStyle name="Note 2 71 15" xfId="7866"/>
    <cellStyle name="Note 2 71 16" xfId="7867"/>
    <cellStyle name="Note 2 71 17" xfId="7868"/>
    <cellStyle name="Note 2 71 18" xfId="7869"/>
    <cellStyle name="Note 2 71 19" xfId="7870"/>
    <cellStyle name="Note 2 71 2" xfId="7871"/>
    <cellStyle name="Note 2 71 20" xfId="7872"/>
    <cellStyle name="Note 2 71 21" xfId="7873"/>
    <cellStyle name="Note 2 71 22" xfId="7874"/>
    <cellStyle name="Note 2 71 23" xfId="7875"/>
    <cellStyle name="Note 2 71 24" xfId="7876"/>
    <cellStyle name="Note 2 71 25" xfId="7877"/>
    <cellStyle name="Note 2 71 26" xfId="7878"/>
    <cellStyle name="Note 2 71 3" xfId="7879"/>
    <cellStyle name="Note 2 71 4" xfId="7880"/>
    <cellStyle name="Note 2 71 5" xfId="7881"/>
    <cellStyle name="Note 2 71 6" xfId="7882"/>
    <cellStyle name="Note 2 71 7" xfId="7883"/>
    <cellStyle name="Note 2 71 8" xfId="7884"/>
    <cellStyle name="Note 2 71 9" xfId="7885"/>
    <cellStyle name="Note 2 72" xfId="7886"/>
    <cellStyle name="Note 2 72 10" xfId="7887"/>
    <cellStyle name="Note 2 72 11" xfId="7888"/>
    <cellStyle name="Note 2 72 12" xfId="7889"/>
    <cellStyle name="Note 2 72 13" xfId="7890"/>
    <cellStyle name="Note 2 72 14" xfId="7891"/>
    <cellStyle name="Note 2 72 15" xfId="7892"/>
    <cellStyle name="Note 2 72 16" xfId="7893"/>
    <cellStyle name="Note 2 72 17" xfId="7894"/>
    <cellStyle name="Note 2 72 18" xfId="7895"/>
    <cellStyle name="Note 2 72 19" xfId="7896"/>
    <cellStyle name="Note 2 72 2" xfId="7897"/>
    <cellStyle name="Note 2 72 20" xfId="7898"/>
    <cellStyle name="Note 2 72 21" xfId="7899"/>
    <cellStyle name="Note 2 72 22" xfId="7900"/>
    <cellStyle name="Note 2 72 23" xfId="7901"/>
    <cellStyle name="Note 2 72 24" xfId="7902"/>
    <cellStyle name="Note 2 72 25" xfId="7903"/>
    <cellStyle name="Note 2 72 26" xfId="7904"/>
    <cellStyle name="Note 2 72 3" xfId="7905"/>
    <cellStyle name="Note 2 72 4" xfId="7906"/>
    <cellStyle name="Note 2 72 5" xfId="7907"/>
    <cellStyle name="Note 2 72 6" xfId="7908"/>
    <cellStyle name="Note 2 72 7" xfId="7909"/>
    <cellStyle name="Note 2 72 8" xfId="7910"/>
    <cellStyle name="Note 2 72 9" xfId="7911"/>
    <cellStyle name="Note 2 73" xfId="7912"/>
    <cellStyle name="Note 2 73 10" xfId="7913"/>
    <cellStyle name="Note 2 73 11" xfId="7914"/>
    <cellStyle name="Note 2 73 12" xfId="7915"/>
    <cellStyle name="Note 2 73 13" xfId="7916"/>
    <cellStyle name="Note 2 73 14" xfId="7917"/>
    <cellStyle name="Note 2 73 15" xfId="7918"/>
    <cellStyle name="Note 2 73 16" xfId="7919"/>
    <cellStyle name="Note 2 73 17" xfId="7920"/>
    <cellStyle name="Note 2 73 18" xfId="7921"/>
    <cellStyle name="Note 2 73 19" xfId="7922"/>
    <cellStyle name="Note 2 73 2" xfId="7923"/>
    <cellStyle name="Note 2 73 20" xfId="7924"/>
    <cellStyle name="Note 2 73 21" xfId="7925"/>
    <cellStyle name="Note 2 73 22" xfId="7926"/>
    <cellStyle name="Note 2 73 23" xfId="7927"/>
    <cellStyle name="Note 2 73 24" xfId="7928"/>
    <cellStyle name="Note 2 73 25" xfId="7929"/>
    <cellStyle name="Note 2 73 26" xfId="7930"/>
    <cellStyle name="Note 2 73 3" xfId="7931"/>
    <cellStyle name="Note 2 73 4" xfId="7932"/>
    <cellStyle name="Note 2 73 5" xfId="7933"/>
    <cellStyle name="Note 2 73 6" xfId="7934"/>
    <cellStyle name="Note 2 73 7" xfId="7935"/>
    <cellStyle name="Note 2 73 8" xfId="7936"/>
    <cellStyle name="Note 2 73 9" xfId="7937"/>
    <cellStyle name="Note 2 74" xfId="7938"/>
    <cellStyle name="Note 2 74 10" xfId="7939"/>
    <cellStyle name="Note 2 74 11" xfId="7940"/>
    <cellStyle name="Note 2 74 12" xfId="7941"/>
    <cellStyle name="Note 2 74 13" xfId="7942"/>
    <cellStyle name="Note 2 74 14" xfId="7943"/>
    <cellStyle name="Note 2 74 15" xfId="7944"/>
    <cellStyle name="Note 2 74 16" xfId="7945"/>
    <cellStyle name="Note 2 74 17" xfId="7946"/>
    <cellStyle name="Note 2 74 18" xfId="7947"/>
    <cellStyle name="Note 2 74 19" xfId="7948"/>
    <cellStyle name="Note 2 74 2" xfId="7949"/>
    <cellStyle name="Note 2 74 20" xfId="7950"/>
    <cellStyle name="Note 2 74 21" xfId="7951"/>
    <cellStyle name="Note 2 74 22" xfId="7952"/>
    <cellStyle name="Note 2 74 23" xfId="7953"/>
    <cellStyle name="Note 2 74 24" xfId="7954"/>
    <cellStyle name="Note 2 74 25" xfId="7955"/>
    <cellStyle name="Note 2 74 26" xfId="7956"/>
    <cellStyle name="Note 2 74 3" xfId="7957"/>
    <cellStyle name="Note 2 74 4" xfId="7958"/>
    <cellStyle name="Note 2 74 5" xfId="7959"/>
    <cellStyle name="Note 2 74 6" xfId="7960"/>
    <cellStyle name="Note 2 74 7" xfId="7961"/>
    <cellStyle name="Note 2 74 8" xfId="7962"/>
    <cellStyle name="Note 2 74 9" xfId="7963"/>
    <cellStyle name="Note 2 75" xfId="7964"/>
    <cellStyle name="Note 2 75 10" xfId="7965"/>
    <cellStyle name="Note 2 75 11" xfId="7966"/>
    <cellStyle name="Note 2 75 12" xfId="7967"/>
    <cellStyle name="Note 2 75 13" xfId="7968"/>
    <cellStyle name="Note 2 75 14" xfId="7969"/>
    <cellStyle name="Note 2 75 15" xfId="7970"/>
    <cellStyle name="Note 2 75 16" xfId="7971"/>
    <cellStyle name="Note 2 75 17" xfId="7972"/>
    <cellStyle name="Note 2 75 18" xfId="7973"/>
    <cellStyle name="Note 2 75 19" xfId="7974"/>
    <cellStyle name="Note 2 75 2" xfId="7975"/>
    <cellStyle name="Note 2 75 20" xfId="7976"/>
    <cellStyle name="Note 2 75 21" xfId="7977"/>
    <cellStyle name="Note 2 75 22" xfId="7978"/>
    <cellStyle name="Note 2 75 23" xfId="7979"/>
    <cellStyle name="Note 2 75 24" xfId="7980"/>
    <cellStyle name="Note 2 75 25" xfId="7981"/>
    <cellStyle name="Note 2 75 26" xfId="7982"/>
    <cellStyle name="Note 2 75 3" xfId="7983"/>
    <cellStyle name="Note 2 75 4" xfId="7984"/>
    <cellStyle name="Note 2 75 5" xfId="7985"/>
    <cellStyle name="Note 2 75 6" xfId="7986"/>
    <cellStyle name="Note 2 75 7" xfId="7987"/>
    <cellStyle name="Note 2 75 8" xfId="7988"/>
    <cellStyle name="Note 2 75 9" xfId="7989"/>
    <cellStyle name="Note 2 76" xfId="7990"/>
    <cellStyle name="Note 2 76 10" xfId="7991"/>
    <cellStyle name="Note 2 76 11" xfId="7992"/>
    <cellStyle name="Note 2 76 12" xfId="7993"/>
    <cellStyle name="Note 2 76 13" xfId="7994"/>
    <cellStyle name="Note 2 76 14" xfId="7995"/>
    <cellStyle name="Note 2 76 15" xfId="7996"/>
    <cellStyle name="Note 2 76 16" xfId="7997"/>
    <cellStyle name="Note 2 76 17" xfId="7998"/>
    <cellStyle name="Note 2 76 18" xfId="7999"/>
    <cellStyle name="Note 2 76 19" xfId="8000"/>
    <cellStyle name="Note 2 76 2" xfId="8001"/>
    <cellStyle name="Note 2 76 20" xfId="8002"/>
    <cellStyle name="Note 2 76 21" xfId="8003"/>
    <cellStyle name="Note 2 76 22" xfId="8004"/>
    <cellStyle name="Note 2 76 23" xfId="8005"/>
    <cellStyle name="Note 2 76 24" xfId="8006"/>
    <cellStyle name="Note 2 76 25" xfId="8007"/>
    <cellStyle name="Note 2 76 26" xfId="8008"/>
    <cellStyle name="Note 2 76 3" xfId="8009"/>
    <cellStyle name="Note 2 76 4" xfId="8010"/>
    <cellStyle name="Note 2 76 5" xfId="8011"/>
    <cellStyle name="Note 2 76 6" xfId="8012"/>
    <cellStyle name="Note 2 76 7" xfId="8013"/>
    <cellStyle name="Note 2 76 8" xfId="8014"/>
    <cellStyle name="Note 2 76 9" xfId="8015"/>
    <cellStyle name="Note 2 77" xfId="8016"/>
    <cellStyle name="Note 2 77 10" xfId="8017"/>
    <cellStyle name="Note 2 77 11" xfId="8018"/>
    <cellStyle name="Note 2 77 12" xfId="8019"/>
    <cellStyle name="Note 2 77 13" xfId="8020"/>
    <cellStyle name="Note 2 77 14" xfId="8021"/>
    <cellStyle name="Note 2 77 15" xfId="8022"/>
    <cellStyle name="Note 2 77 16" xfId="8023"/>
    <cellStyle name="Note 2 77 17" xfId="8024"/>
    <cellStyle name="Note 2 77 18" xfId="8025"/>
    <cellStyle name="Note 2 77 19" xfId="8026"/>
    <cellStyle name="Note 2 77 2" xfId="8027"/>
    <cellStyle name="Note 2 77 20" xfId="8028"/>
    <cellStyle name="Note 2 77 21" xfId="8029"/>
    <cellStyle name="Note 2 77 22" xfId="8030"/>
    <cellStyle name="Note 2 77 23" xfId="8031"/>
    <cellStyle name="Note 2 77 24" xfId="8032"/>
    <cellStyle name="Note 2 77 25" xfId="8033"/>
    <cellStyle name="Note 2 77 26" xfId="8034"/>
    <cellStyle name="Note 2 77 3" xfId="8035"/>
    <cellStyle name="Note 2 77 4" xfId="8036"/>
    <cellStyle name="Note 2 77 5" xfId="8037"/>
    <cellStyle name="Note 2 77 6" xfId="8038"/>
    <cellStyle name="Note 2 77 7" xfId="8039"/>
    <cellStyle name="Note 2 77 8" xfId="8040"/>
    <cellStyle name="Note 2 77 9" xfId="8041"/>
    <cellStyle name="Note 2 78" xfId="8042"/>
    <cellStyle name="Note 2 78 10" xfId="8043"/>
    <cellStyle name="Note 2 78 11" xfId="8044"/>
    <cellStyle name="Note 2 78 12" xfId="8045"/>
    <cellStyle name="Note 2 78 13" xfId="8046"/>
    <cellStyle name="Note 2 78 14" xfId="8047"/>
    <cellStyle name="Note 2 78 15" xfId="8048"/>
    <cellStyle name="Note 2 78 16" xfId="8049"/>
    <cellStyle name="Note 2 78 17" xfId="8050"/>
    <cellStyle name="Note 2 78 18" xfId="8051"/>
    <cellStyle name="Note 2 78 19" xfId="8052"/>
    <cellStyle name="Note 2 78 2" xfId="8053"/>
    <cellStyle name="Note 2 78 20" xfId="8054"/>
    <cellStyle name="Note 2 78 21" xfId="8055"/>
    <cellStyle name="Note 2 78 22" xfId="8056"/>
    <cellStyle name="Note 2 78 23" xfId="8057"/>
    <cellStyle name="Note 2 78 24" xfId="8058"/>
    <cellStyle name="Note 2 78 25" xfId="8059"/>
    <cellStyle name="Note 2 78 26" xfId="8060"/>
    <cellStyle name="Note 2 78 3" xfId="8061"/>
    <cellStyle name="Note 2 78 4" xfId="8062"/>
    <cellStyle name="Note 2 78 5" xfId="8063"/>
    <cellStyle name="Note 2 78 6" xfId="8064"/>
    <cellStyle name="Note 2 78 7" xfId="8065"/>
    <cellStyle name="Note 2 78 8" xfId="8066"/>
    <cellStyle name="Note 2 78 9" xfId="8067"/>
    <cellStyle name="Note 2 79" xfId="8068"/>
    <cellStyle name="Note 2 79 10" xfId="8069"/>
    <cellStyle name="Note 2 79 11" xfId="8070"/>
    <cellStyle name="Note 2 79 12" xfId="8071"/>
    <cellStyle name="Note 2 79 13" xfId="8072"/>
    <cellStyle name="Note 2 79 14" xfId="8073"/>
    <cellStyle name="Note 2 79 15" xfId="8074"/>
    <cellStyle name="Note 2 79 16" xfId="8075"/>
    <cellStyle name="Note 2 79 17" xfId="8076"/>
    <cellStyle name="Note 2 79 18" xfId="8077"/>
    <cellStyle name="Note 2 79 19" xfId="8078"/>
    <cellStyle name="Note 2 79 2" xfId="8079"/>
    <cellStyle name="Note 2 79 20" xfId="8080"/>
    <cellStyle name="Note 2 79 21" xfId="8081"/>
    <cellStyle name="Note 2 79 22" xfId="8082"/>
    <cellStyle name="Note 2 79 23" xfId="8083"/>
    <cellStyle name="Note 2 79 24" xfId="8084"/>
    <cellStyle name="Note 2 79 25" xfId="8085"/>
    <cellStyle name="Note 2 79 26" xfId="8086"/>
    <cellStyle name="Note 2 79 3" xfId="8087"/>
    <cellStyle name="Note 2 79 4" xfId="8088"/>
    <cellStyle name="Note 2 79 5" xfId="8089"/>
    <cellStyle name="Note 2 79 6" xfId="8090"/>
    <cellStyle name="Note 2 79 7" xfId="8091"/>
    <cellStyle name="Note 2 79 8" xfId="8092"/>
    <cellStyle name="Note 2 79 9" xfId="8093"/>
    <cellStyle name="Note 2 8" xfId="8094"/>
    <cellStyle name="Note 2 8 10" xfId="8095"/>
    <cellStyle name="Note 2 8 11" xfId="8096"/>
    <cellStyle name="Note 2 8 12" xfId="8097"/>
    <cellStyle name="Note 2 8 13" xfId="8098"/>
    <cellStyle name="Note 2 8 14" xfId="8099"/>
    <cellStyle name="Note 2 8 15" xfId="8100"/>
    <cellStyle name="Note 2 8 16" xfId="8101"/>
    <cellStyle name="Note 2 8 17" xfId="8102"/>
    <cellStyle name="Note 2 8 18" xfId="8103"/>
    <cellStyle name="Note 2 8 19" xfId="8104"/>
    <cellStyle name="Note 2 8 2" xfId="8105"/>
    <cellStyle name="Note 2 8 20" xfId="8106"/>
    <cellStyle name="Note 2 8 21" xfId="8107"/>
    <cellStyle name="Note 2 8 22" xfId="8108"/>
    <cellStyle name="Note 2 8 23" xfId="8109"/>
    <cellStyle name="Note 2 8 24" xfId="8110"/>
    <cellStyle name="Note 2 8 25" xfId="8111"/>
    <cellStyle name="Note 2 8 26" xfId="8112"/>
    <cellStyle name="Note 2 8 27" xfId="8113"/>
    <cellStyle name="Note 2 8 3" xfId="8114"/>
    <cellStyle name="Note 2 8 4" xfId="8115"/>
    <cellStyle name="Note 2 8 5" xfId="8116"/>
    <cellStyle name="Note 2 8 6" xfId="8117"/>
    <cellStyle name="Note 2 8 7" xfId="8118"/>
    <cellStyle name="Note 2 8 8" xfId="8119"/>
    <cellStyle name="Note 2 8 9" xfId="8120"/>
    <cellStyle name="Note 2 80" xfId="8121"/>
    <cellStyle name="Note 2 80 10" xfId="8122"/>
    <cellStyle name="Note 2 80 11" xfId="8123"/>
    <cellStyle name="Note 2 80 12" xfId="8124"/>
    <cellStyle name="Note 2 80 13" xfId="8125"/>
    <cellStyle name="Note 2 80 14" xfId="8126"/>
    <cellStyle name="Note 2 80 15" xfId="8127"/>
    <cellStyle name="Note 2 80 16" xfId="8128"/>
    <cellStyle name="Note 2 80 17" xfId="8129"/>
    <cellStyle name="Note 2 80 18" xfId="8130"/>
    <cellStyle name="Note 2 80 19" xfId="8131"/>
    <cellStyle name="Note 2 80 2" xfId="8132"/>
    <cellStyle name="Note 2 80 20" xfId="8133"/>
    <cellStyle name="Note 2 80 21" xfId="8134"/>
    <cellStyle name="Note 2 80 22" xfId="8135"/>
    <cellStyle name="Note 2 80 23" xfId="8136"/>
    <cellStyle name="Note 2 80 24" xfId="8137"/>
    <cellStyle name="Note 2 80 25" xfId="8138"/>
    <cellStyle name="Note 2 80 26" xfId="8139"/>
    <cellStyle name="Note 2 80 3" xfId="8140"/>
    <cellStyle name="Note 2 80 4" xfId="8141"/>
    <cellStyle name="Note 2 80 5" xfId="8142"/>
    <cellStyle name="Note 2 80 6" xfId="8143"/>
    <cellStyle name="Note 2 80 7" xfId="8144"/>
    <cellStyle name="Note 2 80 8" xfId="8145"/>
    <cellStyle name="Note 2 80 9" xfId="8146"/>
    <cellStyle name="Note 2 81" xfId="8147"/>
    <cellStyle name="Note 2 81 10" xfId="8148"/>
    <cellStyle name="Note 2 81 11" xfId="8149"/>
    <cellStyle name="Note 2 81 12" xfId="8150"/>
    <cellStyle name="Note 2 81 13" xfId="8151"/>
    <cellStyle name="Note 2 81 14" xfId="8152"/>
    <cellStyle name="Note 2 81 15" xfId="8153"/>
    <cellStyle name="Note 2 81 16" xfId="8154"/>
    <cellStyle name="Note 2 81 17" xfId="8155"/>
    <cellStyle name="Note 2 81 18" xfId="8156"/>
    <cellStyle name="Note 2 81 19" xfId="8157"/>
    <cellStyle name="Note 2 81 2" xfId="8158"/>
    <cellStyle name="Note 2 81 20" xfId="8159"/>
    <cellStyle name="Note 2 81 21" xfId="8160"/>
    <cellStyle name="Note 2 81 22" xfId="8161"/>
    <cellStyle name="Note 2 81 23" xfId="8162"/>
    <cellStyle name="Note 2 81 24" xfId="8163"/>
    <cellStyle name="Note 2 81 25" xfId="8164"/>
    <cellStyle name="Note 2 81 26" xfId="8165"/>
    <cellStyle name="Note 2 81 3" xfId="8166"/>
    <cellStyle name="Note 2 81 4" xfId="8167"/>
    <cellStyle name="Note 2 81 5" xfId="8168"/>
    <cellStyle name="Note 2 81 6" xfId="8169"/>
    <cellStyle name="Note 2 81 7" xfId="8170"/>
    <cellStyle name="Note 2 81 8" xfId="8171"/>
    <cellStyle name="Note 2 81 9" xfId="8172"/>
    <cellStyle name="Note 2 82" xfId="8173"/>
    <cellStyle name="Note 2 82 10" xfId="8174"/>
    <cellStyle name="Note 2 82 11" xfId="8175"/>
    <cellStyle name="Note 2 82 12" xfId="8176"/>
    <cellStyle name="Note 2 82 13" xfId="8177"/>
    <cellStyle name="Note 2 82 14" xfId="8178"/>
    <cellStyle name="Note 2 82 15" xfId="8179"/>
    <cellStyle name="Note 2 82 16" xfId="8180"/>
    <cellStyle name="Note 2 82 17" xfId="8181"/>
    <cellStyle name="Note 2 82 18" xfId="8182"/>
    <cellStyle name="Note 2 82 19" xfId="8183"/>
    <cellStyle name="Note 2 82 2" xfId="8184"/>
    <cellStyle name="Note 2 82 20" xfId="8185"/>
    <cellStyle name="Note 2 82 21" xfId="8186"/>
    <cellStyle name="Note 2 82 22" xfId="8187"/>
    <cellStyle name="Note 2 82 23" xfId="8188"/>
    <cellStyle name="Note 2 82 24" xfId="8189"/>
    <cellStyle name="Note 2 82 25" xfId="8190"/>
    <cellStyle name="Note 2 82 26" xfId="8191"/>
    <cellStyle name="Note 2 82 3" xfId="8192"/>
    <cellStyle name="Note 2 82 4" xfId="8193"/>
    <cellStyle name="Note 2 82 5" xfId="8194"/>
    <cellStyle name="Note 2 82 6" xfId="8195"/>
    <cellStyle name="Note 2 82 7" xfId="8196"/>
    <cellStyle name="Note 2 82 8" xfId="8197"/>
    <cellStyle name="Note 2 82 9" xfId="8198"/>
    <cellStyle name="Note 2 83" xfId="8199"/>
    <cellStyle name="Note 2 83 10" xfId="8200"/>
    <cellStyle name="Note 2 83 11" xfId="8201"/>
    <cellStyle name="Note 2 83 12" xfId="8202"/>
    <cellStyle name="Note 2 83 13" xfId="8203"/>
    <cellStyle name="Note 2 83 14" xfId="8204"/>
    <cellStyle name="Note 2 83 15" xfId="8205"/>
    <cellStyle name="Note 2 83 16" xfId="8206"/>
    <cellStyle name="Note 2 83 17" xfId="8207"/>
    <cellStyle name="Note 2 83 18" xfId="8208"/>
    <cellStyle name="Note 2 83 19" xfId="8209"/>
    <cellStyle name="Note 2 83 2" xfId="8210"/>
    <cellStyle name="Note 2 83 20" xfId="8211"/>
    <cellStyle name="Note 2 83 21" xfId="8212"/>
    <cellStyle name="Note 2 83 22" xfId="8213"/>
    <cellStyle name="Note 2 83 23" xfId="8214"/>
    <cellStyle name="Note 2 83 24" xfId="8215"/>
    <cellStyle name="Note 2 83 25" xfId="8216"/>
    <cellStyle name="Note 2 83 26" xfId="8217"/>
    <cellStyle name="Note 2 83 3" xfId="8218"/>
    <cellStyle name="Note 2 83 4" xfId="8219"/>
    <cellStyle name="Note 2 83 5" xfId="8220"/>
    <cellStyle name="Note 2 83 6" xfId="8221"/>
    <cellStyle name="Note 2 83 7" xfId="8222"/>
    <cellStyle name="Note 2 83 8" xfId="8223"/>
    <cellStyle name="Note 2 83 9" xfId="8224"/>
    <cellStyle name="Note 2 84" xfId="8225"/>
    <cellStyle name="Note 2 84 10" xfId="8226"/>
    <cellStyle name="Note 2 84 11" xfId="8227"/>
    <cellStyle name="Note 2 84 12" xfId="8228"/>
    <cellStyle name="Note 2 84 13" xfId="8229"/>
    <cellStyle name="Note 2 84 14" xfId="8230"/>
    <cellStyle name="Note 2 84 15" xfId="8231"/>
    <cellStyle name="Note 2 84 16" xfId="8232"/>
    <cellStyle name="Note 2 84 17" xfId="8233"/>
    <cellStyle name="Note 2 84 18" xfId="8234"/>
    <cellStyle name="Note 2 84 19" xfId="8235"/>
    <cellStyle name="Note 2 84 2" xfId="8236"/>
    <cellStyle name="Note 2 84 20" xfId="8237"/>
    <cellStyle name="Note 2 84 21" xfId="8238"/>
    <cellStyle name="Note 2 84 22" xfId="8239"/>
    <cellStyle name="Note 2 84 23" xfId="8240"/>
    <cellStyle name="Note 2 84 24" xfId="8241"/>
    <cellStyle name="Note 2 84 25" xfId="8242"/>
    <cellStyle name="Note 2 84 26" xfId="8243"/>
    <cellStyle name="Note 2 84 3" xfId="8244"/>
    <cellStyle name="Note 2 84 4" xfId="8245"/>
    <cellStyle name="Note 2 84 5" xfId="8246"/>
    <cellStyle name="Note 2 84 6" xfId="8247"/>
    <cellStyle name="Note 2 84 7" xfId="8248"/>
    <cellStyle name="Note 2 84 8" xfId="8249"/>
    <cellStyle name="Note 2 84 9" xfId="8250"/>
    <cellStyle name="Note 2 85" xfId="8251"/>
    <cellStyle name="Note 2 85 10" xfId="8252"/>
    <cellStyle name="Note 2 85 11" xfId="8253"/>
    <cellStyle name="Note 2 85 12" xfId="8254"/>
    <cellStyle name="Note 2 85 13" xfId="8255"/>
    <cellStyle name="Note 2 85 14" xfId="8256"/>
    <cellStyle name="Note 2 85 15" xfId="8257"/>
    <cellStyle name="Note 2 85 16" xfId="8258"/>
    <cellStyle name="Note 2 85 17" xfId="8259"/>
    <cellStyle name="Note 2 85 18" xfId="8260"/>
    <cellStyle name="Note 2 85 19" xfId="8261"/>
    <cellStyle name="Note 2 85 2" xfId="8262"/>
    <cellStyle name="Note 2 85 20" xfId="8263"/>
    <cellStyle name="Note 2 85 21" xfId="8264"/>
    <cellStyle name="Note 2 85 22" xfId="8265"/>
    <cellStyle name="Note 2 85 23" xfId="8266"/>
    <cellStyle name="Note 2 85 24" xfId="8267"/>
    <cellStyle name="Note 2 85 25" xfId="8268"/>
    <cellStyle name="Note 2 85 26" xfId="8269"/>
    <cellStyle name="Note 2 85 3" xfId="8270"/>
    <cellStyle name="Note 2 85 4" xfId="8271"/>
    <cellStyle name="Note 2 85 5" xfId="8272"/>
    <cellStyle name="Note 2 85 6" xfId="8273"/>
    <cellStyle name="Note 2 85 7" xfId="8274"/>
    <cellStyle name="Note 2 85 8" xfId="8275"/>
    <cellStyle name="Note 2 85 9" xfId="8276"/>
    <cellStyle name="Note 2 86" xfId="8277"/>
    <cellStyle name="Note 2 86 10" xfId="8278"/>
    <cellStyle name="Note 2 86 11" xfId="8279"/>
    <cellStyle name="Note 2 86 12" xfId="8280"/>
    <cellStyle name="Note 2 86 13" xfId="8281"/>
    <cellStyle name="Note 2 86 14" xfId="8282"/>
    <cellStyle name="Note 2 86 15" xfId="8283"/>
    <cellStyle name="Note 2 86 16" xfId="8284"/>
    <cellStyle name="Note 2 86 17" xfId="8285"/>
    <cellStyle name="Note 2 86 18" xfId="8286"/>
    <cellStyle name="Note 2 86 19" xfId="8287"/>
    <cellStyle name="Note 2 86 2" xfId="8288"/>
    <cellStyle name="Note 2 86 20" xfId="8289"/>
    <cellStyle name="Note 2 86 21" xfId="8290"/>
    <cellStyle name="Note 2 86 22" xfId="8291"/>
    <cellStyle name="Note 2 86 23" xfId="8292"/>
    <cellStyle name="Note 2 86 24" xfId="8293"/>
    <cellStyle name="Note 2 86 25" xfId="8294"/>
    <cellStyle name="Note 2 86 26" xfId="8295"/>
    <cellStyle name="Note 2 86 3" xfId="8296"/>
    <cellStyle name="Note 2 86 4" xfId="8297"/>
    <cellStyle name="Note 2 86 5" xfId="8298"/>
    <cellStyle name="Note 2 86 6" xfId="8299"/>
    <cellStyle name="Note 2 86 7" xfId="8300"/>
    <cellStyle name="Note 2 86 8" xfId="8301"/>
    <cellStyle name="Note 2 86 9" xfId="8302"/>
    <cellStyle name="Note 2 87" xfId="8303"/>
    <cellStyle name="Note 2 87 10" xfId="8304"/>
    <cellStyle name="Note 2 87 11" xfId="8305"/>
    <cellStyle name="Note 2 87 12" xfId="8306"/>
    <cellStyle name="Note 2 87 13" xfId="8307"/>
    <cellStyle name="Note 2 87 14" xfId="8308"/>
    <cellStyle name="Note 2 87 15" xfId="8309"/>
    <cellStyle name="Note 2 87 16" xfId="8310"/>
    <cellStyle name="Note 2 87 17" xfId="8311"/>
    <cellStyle name="Note 2 87 18" xfId="8312"/>
    <cellStyle name="Note 2 87 19" xfId="8313"/>
    <cellStyle name="Note 2 87 2" xfId="8314"/>
    <cellStyle name="Note 2 87 20" xfId="8315"/>
    <cellStyle name="Note 2 87 21" xfId="8316"/>
    <cellStyle name="Note 2 87 22" xfId="8317"/>
    <cellStyle name="Note 2 87 23" xfId="8318"/>
    <cellStyle name="Note 2 87 24" xfId="8319"/>
    <cellStyle name="Note 2 87 25" xfId="8320"/>
    <cellStyle name="Note 2 87 26" xfId="8321"/>
    <cellStyle name="Note 2 87 3" xfId="8322"/>
    <cellStyle name="Note 2 87 4" xfId="8323"/>
    <cellStyle name="Note 2 87 5" xfId="8324"/>
    <cellStyle name="Note 2 87 6" xfId="8325"/>
    <cellStyle name="Note 2 87 7" xfId="8326"/>
    <cellStyle name="Note 2 87 8" xfId="8327"/>
    <cellStyle name="Note 2 87 9" xfId="8328"/>
    <cellStyle name="Note 2 88" xfId="8329"/>
    <cellStyle name="Note 2 88 10" xfId="8330"/>
    <cellStyle name="Note 2 88 11" xfId="8331"/>
    <cellStyle name="Note 2 88 12" xfId="8332"/>
    <cellStyle name="Note 2 88 13" xfId="8333"/>
    <cellStyle name="Note 2 88 14" xfId="8334"/>
    <cellStyle name="Note 2 88 15" xfId="8335"/>
    <cellStyle name="Note 2 88 16" xfId="8336"/>
    <cellStyle name="Note 2 88 17" xfId="8337"/>
    <cellStyle name="Note 2 88 18" xfId="8338"/>
    <cellStyle name="Note 2 88 19" xfId="8339"/>
    <cellStyle name="Note 2 88 2" xfId="8340"/>
    <cellStyle name="Note 2 88 20" xfId="8341"/>
    <cellStyle name="Note 2 88 21" xfId="8342"/>
    <cellStyle name="Note 2 88 22" xfId="8343"/>
    <cellStyle name="Note 2 88 23" xfId="8344"/>
    <cellStyle name="Note 2 88 24" xfId="8345"/>
    <cellStyle name="Note 2 88 25" xfId="8346"/>
    <cellStyle name="Note 2 88 26" xfId="8347"/>
    <cellStyle name="Note 2 88 3" xfId="8348"/>
    <cellStyle name="Note 2 88 4" xfId="8349"/>
    <cellStyle name="Note 2 88 5" xfId="8350"/>
    <cellStyle name="Note 2 88 6" xfId="8351"/>
    <cellStyle name="Note 2 88 7" xfId="8352"/>
    <cellStyle name="Note 2 88 8" xfId="8353"/>
    <cellStyle name="Note 2 88 9" xfId="8354"/>
    <cellStyle name="Note 2 89" xfId="8355"/>
    <cellStyle name="Note 2 89 10" xfId="8356"/>
    <cellStyle name="Note 2 89 11" xfId="8357"/>
    <cellStyle name="Note 2 89 12" xfId="8358"/>
    <cellStyle name="Note 2 89 13" xfId="8359"/>
    <cellStyle name="Note 2 89 14" xfId="8360"/>
    <cellStyle name="Note 2 89 15" xfId="8361"/>
    <cellStyle name="Note 2 89 16" xfId="8362"/>
    <cellStyle name="Note 2 89 17" xfId="8363"/>
    <cellStyle name="Note 2 89 18" xfId="8364"/>
    <cellStyle name="Note 2 89 19" xfId="8365"/>
    <cellStyle name="Note 2 89 2" xfId="8366"/>
    <cellStyle name="Note 2 89 20" xfId="8367"/>
    <cellStyle name="Note 2 89 21" xfId="8368"/>
    <cellStyle name="Note 2 89 22" xfId="8369"/>
    <cellStyle name="Note 2 89 23" xfId="8370"/>
    <cellStyle name="Note 2 89 24" xfId="8371"/>
    <cellStyle name="Note 2 89 25" xfId="8372"/>
    <cellStyle name="Note 2 89 26" xfId="8373"/>
    <cellStyle name="Note 2 89 3" xfId="8374"/>
    <cellStyle name="Note 2 89 4" xfId="8375"/>
    <cellStyle name="Note 2 89 5" xfId="8376"/>
    <cellStyle name="Note 2 89 6" xfId="8377"/>
    <cellStyle name="Note 2 89 7" xfId="8378"/>
    <cellStyle name="Note 2 89 8" xfId="8379"/>
    <cellStyle name="Note 2 89 9" xfId="8380"/>
    <cellStyle name="Note 2 9" xfId="8381"/>
    <cellStyle name="Note 2 9 10" xfId="8382"/>
    <cellStyle name="Note 2 9 11" xfId="8383"/>
    <cellStyle name="Note 2 9 12" xfId="8384"/>
    <cellStyle name="Note 2 9 13" xfId="8385"/>
    <cellStyle name="Note 2 9 14" xfId="8386"/>
    <cellStyle name="Note 2 9 15" xfId="8387"/>
    <cellStyle name="Note 2 9 16" xfId="8388"/>
    <cellStyle name="Note 2 9 17" xfId="8389"/>
    <cellStyle name="Note 2 9 18" xfId="8390"/>
    <cellStyle name="Note 2 9 19" xfId="8391"/>
    <cellStyle name="Note 2 9 2" xfId="8392"/>
    <cellStyle name="Note 2 9 20" xfId="8393"/>
    <cellStyle name="Note 2 9 21" xfId="8394"/>
    <cellStyle name="Note 2 9 22" xfId="8395"/>
    <cellStyle name="Note 2 9 23" xfId="8396"/>
    <cellStyle name="Note 2 9 24" xfId="8397"/>
    <cellStyle name="Note 2 9 25" xfId="8398"/>
    <cellStyle name="Note 2 9 26" xfId="8399"/>
    <cellStyle name="Note 2 9 27" xfId="8400"/>
    <cellStyle name="Note 2 9 3" xfId="8401"/>
    <cellStyle name="Note 2 9 4" xfId="8402"/>
    <cellStyle name="Note 2 9 5" xfId="8403"/>
    <cellStyle name="Note 2 9 6" xfId="8404"/>
    <cellStyle name="Note 2 9 7" xfId="8405"/>
    <cellStyle name="Note 2 9 8" xfId="8406"/>
    <cellStyle name="Note 2 9 9" xfId="8407"/>
    <cellStyle name="Note 2 90" xfId="8408"/>
    <cellStyle name="Note 2 90 10" xfId="8409"/>
    <cellStyle name="Note 2 90 11" xfId="8410"/>
    <cellStyle name="Note 2 90 12" xfId="8411"/>
    <cellStyle name="Note 2 90 13" xfId="8412"/>
    <cellStyle name="Note 2 90 14" xfId="8413"/>
    <cellStyle name="Note 2 90 15" xfId="8414"/>
    <cellStyle name="Note 2 90 16" xfId="8415"/>
    <cellStyle name="Note 2 90 17" xfId="8416"/>
    <cellStyle name="Note 2 90 18" xfId="8417"/>
    <cellStyle name="Note 2 90 19" xfId="8418"/>
    <cellStyle name="Note 2 90 2" xfId="8419"/>
    <cellStyle name="Note 2 90 20" xfId="8420"/>
    <cellStyle name="Note 2 90 21" xfId="8421"/>
    <cellStyle name="Note 2 90 22" xfId="8422"/>
    <cellStyle name="Note 2 90 23" xfId="8423"/>
    <cellStyle name="Note 2 90 24" xfId="8424"/>
    <cellStyle name="Note 2 90 25" xfId="8425"/>
    <cellStyle name="Note 2 90 26" xfId="8426"/>
    <cellStyle name="Note 2 90 3" xfId="8427"/>
    <cellStyle name="Note 2 90 4" xfId="8428"/>
    <cellStyle name="Note 2 90 5" xfId="8429"/>
    <cellStyle name="Note 2 90 6" xfId="8430"/>
    <cellStyle name="Note 2 90 7" xfId="8431"/>
    <cellStyle name="Note 2 90 8" xfId="8432"/>
    <cellStyle name="Note 2 90 9" xfId="8433"/>
    <cellStyle name="Note 2 91" xfId="8434"/>
    <cellStyle name="Note 2 91 10" xfId="8435"/>
    <cellStyle name="Note 2 91 11" xfId="8436"/>
    <cellStyle name="Note 2 91 12" xfId="8437"/>
    <cellStyle name="Note 2 91 13" xfId="8438"/>
    <cellStyle name="Note 2 91 14" xfId="8439"/>
    <cellStyle name="Note 2 91 15" xfId="8440"/>
    <cellStyle name="Note 2 91 16" xfId="8441"/>
    <cellStyle name="Note 2 91 17" xfId="8442"/>
    <cellStyle name="Note 2 91 18" xfId="8443"/>
    <cellStyle name="Note 2 91 19" xfId="8444"/>
    <cellStyle name="Note 2 91 2" xfId="8445"/>
    <cellStyle name="Note 2 91 20" xfId="8446"/>
    <cellStyle name="Note 2 91 21" xfId="8447"/>
    <cellStyle name="Note 2 91 22" xfId="8448"/>
    <cellStyle name="Note 2 91 23" xfId="8449"/>
    <cellStyle name="Note 2 91 24" xfId="8450"/>
    <cellStyle name="Note 2 91 25" xfId="8451"/>
    <cellStyle name="Note 2 91 26" xfId="8452"/>
    <cellStyle name="Note 2 91 3" xfId="8453"/>
    <cellStyle name="Note 2 91 4" xfId="8454"/>
    <cellStyle name="Note 2 91 5" xfId="8455"/>
    <cellStyle name="Note 2 91 6" xfId="8456"/>
    <cellStyle name="Note 2 91 7" xfId="8457"/>
    <cellStyle name="Note 2 91 8" xfId="8458"/>
    <cellStyle name="Note 2 91 9" xfId="8459"/>
    <cellStyle name="Note 2 92" xfId="8460"/>
    <cellStyle name="Note 2 92 10" xfId="8461"/>
    <cellStyle name="Note 2 92 11" xfId="8462"/>
    <cellStyle name="Note 2 92 12" xfId="8463"/>
    <cellStyle name="Note 2 92 13" xfId="8464"/>
    <cellStyle name="Note 2 92 14" xfId="8465"/>
    <cellStyle name="Note 2 92 15" xfId="8466"/>
    <cellStyle name="Note 2 92 16" xfId="8467"/>
    <cellStyle name="Note 2 92 17" xfId="8468"/>
    <cellStyle name="Note 2 92 18" xfId="8469"/>
    <cellStyle name="Note 2 92 19" xfId="8470"/>
    <cellStyle name="Note 2 92 2" xfId="8471"/>
    <cellStyle name="Note 2 92 20" xfId="8472"/>
    <cellStyle name="Note 2 92 21" xfId="8473"/>
    <cellStyle name="Note 2 92 22" xfId="8474"/>
    <cellStyle name="Note 2 92 23" xfId="8475"/>
    <cellStyle name="Note 2 92 24" xfId="8476"/>
    <cellStyle name="Note 2 92 25" xfId="8477"/>
    <cellStyle name="Note 2 92 26" xfId="8478"/>
    <cellStyle name="Note 2 92 3" xfId="8479"/>
    <cellStyle name="Note 2 92 4" xfId="8480"/>
    <cellStyle name="Note 2 92 5" xfId="8481"/>
    <cellStyle name="Note 2 92 6" xfId="8482"/>
    <cellStyle name="Note 2 92 7" xfId="8483"/>
    <cellStyle name="Note 2 92 8" xfId="8484"/>
    <cellStyle name="Note 2 92 9" xfId="8485"/>
    <cellStyle name="Note 2 93" xfId="8486"/>
    <cellStyle name="Note 2 93 10" xfId="8487"/>
    <cellStyle name="Note 2 93 11" xfId="8488"/>
    <cellStyle name="Note 2 93 12" xfId="8489"/>
    <cellStyle name="Note 2 93 13" xfId="8490"/>
    <cellStyle name="Note 2 93 14" xfId="8491"/>
    <cellStyle name="Note 2 93 15" xfId="8492"/>
    <cellStyle name="Note 2 93 16" xfId="8493"/>
    <cellStyle name="Note 2 93 17" xfId="8494"/>
    <cellStyle name="Note 2 93 18" xfId="8495"/>
    <cellStyle name="Note 2 93 19" xfId="8496"/>
    <cellStyle name="Note 2 93 2" xfId="8497"/>
    <cellStyle name="Note 2 93 20" xfId="8498"/>
    <cellStyle name="Note 2 93 21" xfId="8499"/>
    <cellStyle name="Note 2 93 22" xfId="8500"/>
    <cellStyle name="Note 2 93 23" xfId="8501"/>
    <cellStyle name="Note 2 93 24" xfId="8502"/>
    <cellStyle name="Note 2 93 25" xfId="8503"/>
    <cellStyle name="Note 2 93 26" xfId="8504"/>
    <cellStyle name="Note 2 93 3" xfId="8505"/>
    <cellStyle name="Note 2 93 4" xfId="8506"/>
    <cellStyle name="Note 2 93 5" xfId="8507"/>
    <cellStyle name="Note 2 93 6" xfId="8508"/>
    <cellStyle name="Note 2 93 7" xfId="8509"/>
    <cellStyle name="Note 2 93 8" xfId="8510"/>
    <cellStyle name="Note 2 93 9" xfId="8511"/>
    <cellStyle name="Note 2 94" xfId="8512"/>
    <cellStyle name="Note 2 94 10" xfId="8513"/>
    <cellStyle name="Note 2 94 11" xfId="8514"/>
    <cellStyle name="Note 2 94 12" xfId="8515"/>
    <cellStyle name="Note 2 94 13" xfId="8516"/>
    <cellStyle name="Note 2 94 14" xfId="8517"/>
    <cellStyle name="Note 2 94 15" xfId="8518"/>
    <cellStyle name="Note 2 94 16" xfId="8519"/>
    <cellStyle name="Note 2 94 17" xfId="8520"/>
    <cellStyle name="Note 2 94 18" xfId="8521"/>
    <cellStyle name="Note 2 94 19" xfId="8522"/>
    <cellStyle name="Note 2 94 2" xfId="8523"/>
    <cellStyle name="Note 2 94 20" xfId="8524"/>
    <cellStyle name="Note 2 94 21" xfId="8525"/>
    <cellStyle name="Note 2 94 22" xfId="8526"/>
    <cellStyle name="Note 2 94 23" xfId="8527"/>
    <cellStyle name="Note 2 94 24" xfId="8528"/>
    <cellStyle name="Note 2 94 25" xfId="8529"/>
    <cellStyle name="Note 2 94 26" xfId="8530"/>
    <cellStyle name="Note 2 94 3" xfId="8531"/>
    <cellStyle name="Note 2 94 4" xfId="8532"/>
    <cellStyle name="Note 2 94 5" xfId="8533"/>
    <cellStyle name="Note 2 94 6" xfId="8534"/>
    <cellStyle name="Note 2 94 7" xfId="8535"/>
    <cellStyle name="Note 2 94 8" xfId="8536"/>
    <cellStyle name="Note 2 94 9" xfId="8537"/>
    <cellStyle name="Note 2 95" xfId="8538"/>
    <cellStyle name="Note 2 96" xfId="8539"/>
    <cellStyle name="Note 2 97" xfId="8540"/>
    <cellStyle name="Note 2 98" xfId="8541"/>
    <cellStyle name="Note 2 99" xfId="8542"/>
    <cellStyle name="Note 3" xfId="8543"/>
    <cellStyle name="Note 3 10" xfId="8544"/>
    <cellStyle name="Note 3 11" xfId="8545"/>
    <cellStyle name="Note 3 12" xfId="8546"/>
    <cellStyle name="Note 3 13" xfId="8547"/>
    <cellStyle name="Note 3 14" xfId="8548"/>
    <cellStyle name="Note 3 15" xfId="8549"/>
    <cellStyle name="Note 3 16" xfId="8550"/>
    <cellStyle name="Note 3 2" xfId="8551"/>
    <cellStyle name="Note 3 2 10" xfId="8552"/>
    <cellStyle name="Note 3 2 11" xfId="8553"/>
    <cellStyle name="Note 3 2 12" xfId="8554"/>
    <cellStyle name="Note 3 2 13" xfId="8555"/>
    <cellStyle name="Note 3 2 14" xfId="8556"/>
    <cellStyle name="Note 3 2 15" xfId="8557"/>
    <cellStyle name="Note 3 2 2" xfId="8558"/>
    <cellStyle name="Note 3 2 2 10" xfId="8559"/>
    <cellStyle name="Note 3 2 2 11" xfId="8560"/>
    <cellStyle name="Note 3 2 2 12" xfId="8561"/>
    <cellStyle name="Note 3 2 2 13" xfId="8562"/>
    <cellStyle name="Note 3 2 2 14" xfId="8563"/>
    <cellStyle name="Note 3 2 2 2" xfId="8564"/>
    <cellStyle name="Note 3 2 2 3" xfId="8565"/>
    <cellStyle name="Note 3 2 2 4" xfId="8566"/>
    <cellStyle name="Note 3 2 2 5" xfId="8567"/>
    <cellStyle name="Note 3 2 2 6" xfId="8568"/>
    <cellStyle name="Note 3 2 2 7" xfId="8569"/>
    <cellStyle name="Note 3 2 2 8" xfId="8570"/>
    <cellStyle name="Note 3 2 2 9" xfId="8571"/>
    <cellStyle name="Note 3 2 3" xfId="8572"/>
    <cellStyle name="Note 3 2 4" xfId="8573"/>
    <cellStyle name="Note 3 2 5" xfId="8574"/>
    <cellStyle name="Note 3 2 6" xfId="8575"/>
    <cellStyle name="Note 3 2 7" xfId="8576"/>
    <cellStyle name="Note 3 2 8" xfId="8577"/>
    <cellStyle name="Note 3 2 9" xfId="8578"/>
    <cellStyle name="Note 3 3" xfId="8579"/>
    <cellStyle name="Note 3 3 10" xfId="8580"/>
    <cellStyle name="Note 3 3 11" xfId="8581"/>
    <cellStyle name="Note 3 3 12" xfId="8582"/>
    <cellStyle name="Note 3 3 13" xfId="8583"/>
    <cellStyle name="Note 3 3 14" xfId="8584"/>
    <cellStyle name="Note 3 3 2" xfId="8585"/>
    <cellStyle name="Note 3 3 3" xfId="8586"/>
    <cellStyle name="Note 3 3 4" xfId="8587"/>
    <cellStyle name="Note 3 3 5" xfId="8588"/>
    <cellStyle name="Note 3 3 6" xfId="8589"/>
    <cellStyle name="Note 3 3 7" xfId="8590"/>
    <cellStyle name="Note 3 3 8" xfId="8591"/>
    <cellStyle name="Note 3 3 9" xfId="8592"/>
    <cellStyle name="Note 3 4" xfId="8593"/>
    <cellStyle name="Note 3 5" xfId="8594"/>
    <cellStyle name="Note 3 6" xfId="8595"/>
    <cellStyle name="Note 3 7" xfId="8596"/>
    <cellStyle name="Note 3 8" xfId="8597"/>
    <cellStyle name="Note 3 9" xfId="8598"/>
    <cellStyle name="Note 4" xfId="8599"/>
    <cellStyle name="Note 4 10" xfId="8600"/>
    <cellStyle name="Note 4 11" xfId="8601"/>
    <cellStyle name="Note 4 12" xfId="8602"/>
    <cellStyle name="Note 4 13" xfId="8603"/>
    <cellStyle name="Note 4 14" xfId="8604"/>
    <cellStyle name="Note 4 2" xfId="8605"/>
    <cellStyle name="Note 4 3" xfId="8606"/>
    <cellStyle name="Note 4 4" xfId="8607"/>
    <cellStyle name="Note 4 5" xfId="8608"/>
    <cellStyle name="Note 4 6" xfId="8609"/>
    <cellStyle name="Note 4 7" xfId="8610"/>
    <cellStyle name="Note 4 8" xfId="8611"/>
    <cellStyle name="Note 4 9" xfId="8612"/>
    <cellStyle name="Note 5" xfId="8613"/>
    <cellStyle name="Note 6" xfId="8614"/>
    <cellStyle name="Note 7" xfId="8615"/>
    <cellStyle name="Note 8" xfId="8616"/>
    <cellStyle name="Note 9" xfId="8617"/>
    <cellStyle name="Output 10" xfId="8618"/>
    <cellStyle name="Output 11" xfId="8619"/>
    <cellStyle name="Output 12" xfId="8620"/>
    <cellStyle name="Output 13" xfId="8621"/>
    <cellStyle name="Output 14" xfId="8622"/>
    <cellStyle name="Output 15" xfId="8623"/>
    <cellStyle name="Output 2" xfId="8624"/>
    <cellStyle name="Output 2 10" xfId="8625"/>
    <cellStyle name="Output 2 10 10" xfId="8626"/>
    <cellStyle name="Output 2 10 11" xfId="8627"/>
    <cellStyle name="Output 2 10 12" xfId="8628"/>
    <cellStyle name="Output 2 10 13" xfId="8629"/>
    <cellStyle name="Output 2 10 14" xfId="8630"/>
    <cellStyle name="Output 2 10 15" xfId="8631"/>
    <cellStyle name="Output 2 10 16" xfId="8632"/>
    <cellStyle name="Output 2 10 17" xfId="8633"/>
    <cellStyle name="Output 2 10 18" xfId="8634"/>
    <cellStyle name="Output 2 10 2" xfId="8635"/>
    <cellStyle name="Output 2 10 3" xfId="8636"/>
    <cellStyle name="Output 2 10 4" xfId="8637"/>
    <cellStyle name="Output 2 10 5" xfId="8638"/>
    <cellStyle name="Output 2 10 6" xfId="8639"/>
    <cellStyle name="Output 2 10 7" xfId="8640"/>
    <cellStyle name="Output 2 10 8" xfId="8641"/>
    <cellStyle name="Output 2 10 9" xfId="8642"/>
    <cellStyle name="Output 2 100" xfId="8643"/>
    <cellStyle name="Output 2 100 10" xfId="8644"/>
    <cellStyle name="Output 2 100 11" xfId="8645"/>
    <cellStyle name="Output 2 100 12" xfId="8646"/>
    <cellStyle name="Output 2 100 13" xfId="8647"/>
    <cellStyle name="Output 2 100 14" xfId="8648"/>
    <cellStyle name="Output 2 100 15" xfId="8649"/>
    <cellStyle name="Output 2 100 16" xfId="8650"/>
    <cellStyle name="Output 2 100 17" xfId="8651"/>
    <cellStyle name="Output 2 100 2" xfId="8652"/>
    <cellStyle name="Output 2 100 3" xfId="8653"/>
    <cellStyle name="Output 2 100 4" xfId="8654"/>
    <cellStyle name="Output 2 100 5" xfId="8655"/>
    <cellStyle name="Output 2 100 6" xfId="8656"/>
    <cellStyle name="Output 2 100 7" xfId="8657"/>
    <cellStyle name="Output 2 100 8" xfId="8658"/>
    <cellStyle name="Output 2 100 9" xfId="8659"/>
    <cellStyle name="Output 2 101" xfId="8660"/>
    <cellStyle name="Output 2 101 10" xfId="8661"/>
    <cellStyle name="Output 2 101 11" xfId="8662"/>
    <cellStyle name="Output 2 101 12" xfId="8663"/>
    <cellStyle name="Output 2 101 13" xfId="8664"/>
    <cellStyle name="Output 2 101 14" xfId="8665"/>
    <cellStyle name="Output 2 101 15" xfId="8666"/>
    <cellStyle name="Output 2 101 16" xfId="8667"/>
    <cellStyle name="Output 2 101 17" xfId="8668"/>
    <cellStyle name="Output 2 101 2" xfId="8669"/>
    <cellStyle name="Output 2 101 3" xfId="8670"/>
    <cellStyle name="Output 2 101 4" xfId="8671"/>
    <cellStyle name="Output 2 101 5" xfId="8672"/>
    <cellStyle name="Output 2 101 6" xfId="8673"/>
    <cellStyle name="Output 2 101 7" xfId="8674"/>
    <cellStyle name="Output 2 101 8" xfId="8675"/>
    <cellStyle name="Output 2 101 9" xfId="8676"/>
    <cellStyle name="Output 2 102" xfId="8677"/>
    <cellStyle name="Output 2 102 10" xfId="8678"/>
    <cellStyle name="Output 2 102 11" xfId="8679"/>
    <cellStyle name="Output 2 102 12" xfId="8680"/>
    <cellStyle name="Output 2 102 13" xfId="8681"/>
    <cellStyle name="Output 2 102 14" xfId="8682"/>
    <cellStyle name="Output 2 102 15" xfId="8683"/>
    <cellStyle name="Output 2 102 16" xfId="8684"/>
    <cellStyle name="Output 2 102 17" xfId="8685"/>
    <cellStyle name="Output 2 102 2" xfId="8686"/>
    <cellStyle name="Output 2 102 3" xfId="8687"/>
    <cellStyle name="Output 2 102 4" xfId="8688"/>
    <cellStyle name="Output 2 102 5" xfId="8689"/>
    <cellStyle name="Output 2 102 6" xfId="8690"/>
    <cellStyle name="Output 2 102 7" xfId="8691"/>
    <cellStyle name="Output 2 102 8" xfId="8692"/>
    <cellStyle name="Output 2 102 9" xfId="8693"/>
    <cellStyle name="Output 2 103" xfId="8694"/>
    <cellStyle name="Output 2 103 10" xfId="8695"/>
    <cellStyle name="Output 2 103 11" xfId="8696"/>
    <cellStyle name="Output 2 103 12" xfId="8697"/>
    <cellStyle name="Output 2 103 13" xfId="8698"/>
    <cellStyle name="Output 2 103 14" xfId="8699"/>
    <cellStyle name="Output 2 103 15" xfId="8700"/>
    <cellStyle name="Output 2 103 16" xfId="8701"/>
    <cellStyle name="Output 2 103 17" xfId="8702"/>
    <cellStyle name="Output 2 103 2" xfId="8703"/>
    <cellStyle name="Output 2 103 3" xfId="8704"/>
    <cellStyle name="Output 2 103 4" xfId="8705"/>
    <cellStyle name="Output 2 103 5" xfId="8706"/>
    <cellStyle name="Output 2 103 6" xfId="8707"/>
    <cellStyle name="Output 2 103 7" xfId="8708"/>
    <cellStyle name="Output 2 103 8" xfId="8709"/>
    <cellStyle name="Output 2 103 9" xfId="8710"/>
    <cellStyle name="Output 2 104" xfId="8711"/>
    <cellStyle name="Output 2 104 10" xfId="8712"/>
    <cellStyle name="Output 2 104 11" xfId="8713"/>
    <cellStyle name="Output 2 104 12" xfId="8714"/>
    <cellStyle name="Output 2 104 13" xfId="8715"/>
    <cellStyle name="Output 2 104 14" xfId="8716"/>
    <cellStyle name="Output 2 104 15" xfId="8717"/>
    <cellStyle name="Output 2 104 16" xfId="8718"/>
    <cellStyle name="Output 2 104 17" xfId="8719"/>
    <cellStyle name="Output 2 104 2" xfId="8720"/>
    <cellStyle name="Output 2 104 3" xfId="8721"/>
    <cellStyle name="Output 2 104 4" xfId="8722"/>
    <cellStyle name="Output 2 104 5" xfId="8723"/>
    <cellStyle name="Output 2 104 6" xfId="8724"/>
    <cellStyle name="Output 2 104 7" xfId="8725"/>
    <cellStyle name="Output 2 104 8" xfId="8726"/>
    <cellStyle name="Output 2 104 9" xfId="8727"/>
    <cellStyle name="Output 2 105" xfId="8728"/>
    <cellStyle name="Output 2 105 10" xfId="8729"/>
    <cellStyle name="Output 2 105 11" xfId="8730"/>
    <cellStyle name="Output 2 105 12" xfId="8731"/>
    <cellStyle name="Output 2 105 13" xfId="8732"/>
    <cellStyle name="Output 2 105 14" xfId="8733"/>
    <cellStyle name="Output 2 105 15" xfId="8734"/>
    <cellStyle name="Output 2 105 16" xfId="8735"/>
    <cellStyle name="Output 2 105 17" xfId="8736"/>
    <cellStyle name="Output 2 105 2" xfId="8737"/>
    <cellStyle name="Output 2 105 3" xfId="8738"/>
    <cellStyle name="Output 2 105 4" xfId="8739"/>
    <cellStyle name="Output 2 105 5" xfId="8740"/>
    <cellStyle name="Output 2 105 6" xfId="8741"/>
    <cellStyle name="Output 2 105 7" xfId="8742"/>
    <cellStyle name="Output 2 105 8" xfId="8743"/>
    <cellStyle name="Output 2 105 9" xfId="8744"/>
    <cellStyle name="Output 2 106" xfId="8745"/>
    <cellStyle name="Output 2 106 10" xfId="8746"/>
    <cellStyle name="Output 2 106 11" xfId="8747"/>
    <cellStyle name="Output 2 106 12" xfId="8748"/>
    <cellStyle name="Output 2 106 13" xfId="8749"/>
    <cellStyle name="Output 2 106 14" xfId="8750"/>
    <cellStyle name="Output 2 106 15" xfId="8751"/>
    <cellStyle name="Output 2 106 16" xfId="8752"/>
    <cellStyle name="Output 2 106 17" xfId="8753"/>
    <cellStyle name="Output 2 106 2" xfId="8754"/>
    <cellStyle name="Output 2 106 3" xfId="8755"/>
    <cellStyle name="Output 2 106 4" xfId="8756"/>
    <cellStyle name="Output 2 106 5" xfId="8757"/>
    <cellStyle name="Output 2 106 6" xfId="8758"/>
    <cellStyle name="Output 2 106 7" xfId="8759"/>
    <cellStyle name="Output 2 106 8" xfId="8760"/>
    <cellStyle name="Output 2 106 9" xfId="8761"/>
    <cellStyle name="Output 2 107" xfId="8762"/>
    <cellStyle name="Output 2 107 10" xfId="8763"/>
    <cellStyle name="Output 2 107 11" xfId="8764"/>
    <cellStyle name="Output 2 107 12" xfId="8765"/>
    <cellStyle name="Output 2 107 13" xfId="8766"/>
    <cellStyle name="Output 2 107 14" xfId="8767"/>
    <cellStyle name="Output 2 107 15" xfId="8768"/>
    <cellStyle name="Output 2 107 16" xfId="8769"/>
    <cellStyle name="Output 2 107 17" xfId="8770"/>
    <cellStyle name="Output 2 107 2" xfId="8771"/>
    <cellStyle name="Output 2 107 3" xfId="8772"/>
    <cellStyle name="Output 2 107 4" xfId="8773"/>
    <cellStyle name="Output 2 107 5" xfId="8774"/>
    <cellStyle name="Output 2 107 6" xfId="8775"/>
    <cellStyle name="Output 2 107 7" xfId="8776"/>
    <cellStyle name="Output 2 107 8" xfId="8777"/>
    <cellStyle name="Output 2 107 9" xfId="8778"/>
    <cellStyle name="Output 2 108" xfId="8779"/>
    <cellStyle name="Output 2 108 10" xfId="8780"/>
    <cellStyle name="Output 2 108 11" xfId="8781"/>
    <cellStyle name="Output 2 108 12" xfId="8782"/>
    <cellStyle name="Output 2 108 13" xfId="8783"/>
    <cellStyle name="Output 2 108 14" xfId="8784"/>
    <cellStyle name="Output 2 108 15" xfId="8785"/>
    <cellStyle name="Output 2 108 16" xfId="8786"/>
    <cellStyle name="Output 2 108 17" xfId="8787"/>
    <cellStyle name="Output 2 108 2" xfId="8788"/>
    <cellStyle name="Output 2 108 3" xfId="8789"/>
    <cellStyle name="Output 2 108 4" xfId="8790"/>
    <cellStyle name="Output 2 108 5" xfId="8791"/>
    <cellStyle name="Output 2 108 6" xfId="8792"/>
    <cellStyle name="Output 2 108 7" xfId="8793"/>
    <cellStyle name="Output 2 108 8" xfId="8794"/>
    <cellStyle name="Output 2 108 9" xfId="8795"/>
    <cellStyle name="Output 2 109" xfId="8796"/>
    <cellStyle name="Output 2 109 10" xfId="8797"/>
    <cellStyle name="Output 2 109 11" xfId="8798"/>
    <cellStyle name="Output 2 109 12" xfId="8799"/>
    <cellStyle name="Output 2 109 13" xfId="8800"/>
    <cellStyle name="Output 2 109 14" xfId="8801"/>
    <cellStyle name="Output 2 109 15" xfId="8802"/>
    <cellStyle name="Output 2 109 16" xfId="8803"/>
    <cellStyle name="Output 2 109 17" xfId="8804"/>
    <cellStyle name="Output 2 109 2" xfId="8805"/>
    <cellStyle name="Output 2 109 3" xfId="8806"/>
    <cellStyle name="Output 2 109 4" xfId="8807"/>
    <cellStyle name="Output 2 109 5" xfId="8808"/>
    <cellStyle name="Output 2 109 6" xfId="8809"/>
    <cellStyle name="Output 2 109 7" xfId="8810"/>
    <cellStyle name="Output 2 109 8" xfId="8811"/>
    <cellStyle name="Output 2 109 9" xfId="8812"/>
    <cellStyle name="Output 2 11" xfId="8813"/>
    <cellStyle name="Output 2 11 10" xfId="8814"/>
    <cellStyle name="Output 2 11 11" xfId="8815"/>
    <cellStyle name="Output 2 11 12" xfId="8816"/>
    <cellStyle name="Output 2 11 13" xfId="8817"/>
    <cellStyle name="Output 2 11 14" xfId="8818"/>
    <cellStyle name="Output 2 11 15" xfId="8819"/>
    <cellStyle name="Output 2 11 16" xfId="8820"/>
    <cellStyle name="Output 2 11 17" xfId="8821"/>
    <cellStyle name="Output 2 11 18" xfId="8822"/>
    <cellStyle name="Output 2 11 2" xfId="8823"/>
    <cellStyle name="Output 2 11 3" xfId="8824"/>
    <cellStyle name="Output 2 11 4" xfId="8825"/>
    <cellStyle name="Output 2 11 5" xfId="8826"/>
    <cellStyle name="Output 2 11 6" xfId="8827"/>
    <cellStyle name="Output 2 11 7" xfId="8828"/>
    <cellStyle name="Output 2 11 8" xfId="8829"/>
    <cellStyle name="Output 2 11 9" xfId="8830"/>
    <cellStyle name="Output 2 110" xfId="8831"/>
    <cellStyle name="Output 2 110 10" xfId="8832"/>
    <cellStyle name="Output 2 110 11" xfId="8833"/>
    <cellStyle name="Output 2 110 12" xfId="8834"/>
    <cellStyle name="Output 2 110 13" xfId="8835"/>
    <cellStyle name="Output 2 110 14" xfId="8836"/>
    <cellStyle name="Output 2 110 15" xfId="8837"/>
    <cellStyle name="Output 2 110 16" xfId="8838"/>
    <cellStyle name="Output 2 110 17" xfId="8839"/>
    <cellStyle name="Output 2 110 2" xfId="8840"/>
    <cellStyle name="Output 2 110 3" xfId="8841"/>
    <cellStyle name="Output 2 110 4" xfId="8842"/>
    <cellStyle name="Output 2 110 5" xfId="8843"/>
    <cellStyle name="Output 2 110 6" xfId="8844"/>
    <cellStyle name="Output 2 110 7" xfId="8845"/>
    <cellStyle name="Output 2 110 8" xfId="8846"/>
    <cellStyle name="Output 2 110 9" xfId="8847"/>
    <cellStyle name="Output 2 111" xfId="8848"/>
    <cellStyle name="Output 2 111 10" xfId="8849"/>
    <cellStyle name="Output 2 111 11" xfId="8850"/>
    <cellStyle name="Output 2 111 12" xfId="8851"/>
    <cellStyle name="Output 2 111 13" xfId="8852"/>
    <cellStyle name="Output 2 111 14" xfId="8853"/>
    <cellStyle name="Output 2 111 15" xfId="8854"/>
    <cellStyle name="Output 2 111 16" xfId="8855"/>
    <cellStyle name="Output 2 111 17" xfId="8856"/>
    <cellStyle name="Output 2 111 2" xfId="8857"/>
    <cellStyle name="Output 2 111 3" xfId="8858"/>
    <cellStyle name="Output 2 111 4" xfId="8859"/>
    <cellStyle name="Output 2 111 5" xfId="8860"/>
    <cellStyle name="Output 2 111 6" xfId="8861"/>
    <cellStyle name="Output 2 111 7" xfId="8862"/>
    <cellStyle name="Output 2 111 8" xfId="8863"/>
    <cellStyle name="Output 2 111 9" xfId="8864"/>
    <cellStyle name="Output 2 112" xfId="8865"/>
    <cellStyle name="Output 2 112 10" xfId="8866"/>
    <cellStyle name="Output 2 112 11" xfId="8867"/>
    <cellStyle name="Output 2 112 12" xfId="8868"/>
    <cellStyle name="Output 2 112 13" xfId="8869"/>
    <cellStyle name="Output 2 112 14" xfId="8870"/>
    <cellStyle name="Output 2 112 15" xfId="8871"/>
    <cellStyle name="Output 2 112 16" xfId="8872"/>
    <cellStyle name="Output 2 112 17" xfId="8873"/>
    <cellStyle name="Output 2 112 2" xfId="8874"/>
    <cellStyle name="Output 2 112 3" xfId="8875"/>
    <cellStyle name="Output 2 112 4" xfId="8876"/>
    <cellStyle name="Output 2 112 5" xfId="8877"/>
    <cellStyle name="Output 2 112 6" xfId="8878"/>
    <cellStyle name="Output 2 112 7" xfId="8879"/>
    <cellStyle name="Output 2 112 8" xfId="8880"/>
    <cellStyle name="Output 2 112 9" xfId="8881"/>
    <cellStyle name="Output 2 113" xfId="8882"/>
    <cellStyle name="Output 2 113 10" xfId="8883"/>
    <cellStyle name="Output 2 113 11" xfId="8884"/>
    <cellStyle name="Output 2 113 12" xfId="8885"/>
    <cellStyle name="Output 2 113 13" xfId="8886"/>
    <cellStyle name="Output 2 113 14" xfId="8887"/>
    <cellStyle name="Output 2 113 15" xfId="8888"/>
    <cellStyle name="Output 2 113 16" xfId="8889"/>
    <cellStyle name="Output 2 113 17" xfId="8890"/>
    <cellStyle name="Output 2 113 2" xfId="8891"/>
    <cellStyle name="Output 2 113 3" xfId="8892"/>
    <cellStyle name="Output 2 113 4" xfId="8893"/>
    <cellStyle name="Output 2 113 5" xfId="8894"/>
    <cellStyle name="Output 2 113 6" xfId="8895"/>
    <cellStyle name="Output 2 113 7" xfId="8896"/>
    <cellStyle name="Output 2 113 8" xfId="8897"/>
    <cellStyle name="Output 2 113 9" xfId="8898"/>
    <cellStyle name="Output 2 114" xfId="8899"/>
    <cellStyle name="Output 2 114 10" xfId="8900"/>
    <cellStyle name="Output 2 114 11" xfId="8901"/>
    <cellStyle name="Output 2 114 12" xfId="8902"/>
    <cellStyle name="Output 2 114 13" xfId="8903"/>
    <cellStyle name="Output 2 114 14" xfId="8904"/>
    <cellStyle name="Output 2 114 15" xfId="8905"/>
    <cellStyle name="Output 2 114 16" xfId="8906"/>
    <cellStyle name="Output 2 114 17" xfId="8907"/>
    <cellStyle name="Output 2 114 2" xfId="8908"/>
    <cellStyle name="Output 2 114 3" xfId="8909"/>
    <cellStyle name="Output 2 114 4" xfId="8910"/>
    <cellStyle name="Output 2 114 5" xfId="8911"/>
    <cellStyle name="Output 2 114 6" xfId="8912"/>
    <cellStyle name="Output 2 114 7" xfId="8913"/>
    <cellStyle name="Output 2 114 8" xfId="8914"/>
    <cellStyle name="Output 2 114 9" xfId="8915"/>
    <cellStyle name="Output 2 115" xfId="8916"/>
    <cellStyle name="Output 2 115 10" xfId="8917"/>
    <cellStyle name="Output 2 115 11" xfId="8918"/>
    <cellStyle name="Output 2 115 12" xfId="8919"/>
    <cellStyle name="Output 2 115 13" xfId="8920"/>
    <cellStyle name="Output 2 115 14" xfId="8921"/>
    <cellStyle name="Output 2 115 15" xfId="8922"/>
    <cellStyle name="Output 2 115 16" xfId="8923"/>
    <cellStyle name="Output 2 115 17" xfId="8924"/>
    <cellStyle name="Output 2 115 2" xfId="8925"/>
    <cellStyle name="Output 2 115 3" xfId="8926"/>
    <cellStyle name="Output 2 115 4" xfId="8927"/>
    <cellStyle name="Output 2 115 5" xfId="8928"/>
    <cellStyle name="Output 2 115 6" xfId="8929"/>
    <cellStyle name="Output 2 115 7" xfId="8930"/>
    <cellStyle name="Output 2 115 8" xfId="8931"/>
    <cellStyle name="Output 2 115 9" xfId="8932"/>
    <cellStyle name="Output 2 116" xfId="8933"/>
    <cellStyle name="Output 2 116 10" xfId="8934"/>
    <cellStyle name="Output 2 116 11" xfId="8935"/>
    <cellStyle name="Output 2 116 12" xfId="8936"/>
    <cellStyle name="Output 2 116 13" xfId="8937"/>
    <cellStyle name="Output 2 116 14" xfId="8938"/>
    <cellStyle name="Output 2 116 15" xfId="8939"/>
    <cellStyle name="Output 2 116 16" xfId="8940"/>
    <cellStyle name="Output 2 116 17" xfId="8941"/>
    <cellStyle name="Output 2 116 2" xfId="8942"/>
    <cellStyle name="Output 2 116 3" xfId="8943"/>
    <cellStyle name="Output 2 116 4" xfId="8944"/>
    <cellStyle name="Output 2 116 5" xfId="8945"/>
    <cellStyle name="Output 2 116 6" xfId="8946"/>
    <cellStyle name="Output 2 116 7" xfId="8947"/>
    <cellStyle name="Output 2 116 8" xfId="8948"/>
    <cellStyle name="Output 2 116 9" xfId="8949"/>
    <cellStyle name="Output 2 117" xfId="8950"/>
    <cellStyle name="Output 2 118" xfId="8951"/>
    <cellStyle name="Output 2 119" xfId="8952"/>
    <cellStyle name="Output 2 12" xfId="8953"/>
    <cellStyle name="Output 2 12 10" xfId="8954"/>
    <cellStyle name="Output 2 12 11" xfId="8955"/>
    <cellStyle name="Output 2 12 12" xfId="8956"/>
    <cellStyle name="Output 2 12 13" xfId="8957"/>
    <cellStyle name="Output 2 12 14" xfId="8958"/>
    <cellStyle name="Output 2 12 15" xfId="8959"/>
    <cellStyle name="Output 2 12 16" xfId="8960"/>
    <cellStyle name="Output 2 12 17" xfId="8961"/>
    <cellStyle name="Output 2 12 2" xfId="8962"/>
    <cellStyle name="Output 2 12 3" xfId="8963"/>
    <cellStyle name="Output 2 12 4" xfId="8964"/>
    <cellStyle name="Output 2 12 5" xfId="8965"/>
    <cellStyle name="Output 2 12 6" xfId="8966"/>
    <cellStyle name="Output 2 12 7" xfId="8967"/>
    <cellStyle name="Output 2 12 8" xfId="8968"/>
    <cellStyle name="Output 2 12 9" xfId="8969"/>
    <cellStyle name="Output 2 120" xfId="8970"/>
    <cellStyle name="Output 2 121" xfId="8971"/>
    <cellStyle name="Output 2 122" xfId="8972"/>
    <cellStyle name="Output 2 123" xfId="8973"/>
    <cellStyle name="Output 2 124" xfId="8974"/>
    <cellStyle name="Output 2 125" xfId="8975"/>
    <cellStyle name="Output 2 126" xfId="8976"/>
    <cellStyle name="Output 2 127" xfId="8977"/>
    <cellStyle name="Output 2 128" xfId="8978"/>
    <cellStyle name="Output 2 129" xfId="8979"/>
    <cellStyle name="Output 2 13" xfId="8980"/>
    <cellStyle name="Output 2 13 10" xfId="8981"/>
    <cellStyle name="Output 2 13 11" xfId="8982"/>
    <cellStyle name="Output 2 13 12" xfId="8983"/>
    <cellStyle name="Output 2 13 13" xfId="8984"/>
    <cellStyle name="Output 2 13 14" xfId="8985"/>
    <cellStyle name="Output 2 13 15" xfId="8986"/>
    <cellStyle name="Output 2 13 16" xfId="8987"/>
    <cellStyle name="Output 2 13 17" xfId="8988"/>
    <cellStyle name="Output 2 13 2" xfId="8989"/>
    <cellStyle name="Output 2 13 3" xfId="8990"/>
    <cellStyle name="Output 2 13 4" xfId="8991"/>
    <cellStyle name="Output 2 13 5" xfId="8992"/>
    <cellStyle name="Output 2 13 6" xfId="8993"/>
    <cellStyle name="Output 2 13 7" xfId="8994"/>
    <cellStyle name="Output 2 13 8" xfId="8995"/>
    <cellStyle name="Output 2 13 9" xfId="8996"/>
    <cellStyle name="Output 2 130" xfId="8997"/>
    <cellStyle name="Output 2 131" xfId="8998"/>
    <cellStyle name="Output 2 132" xfId="8999"/>
    <cellStyle name="Output 2 133" xfId="9000"/>
    <cellStyle name="Output 2 134" xfId="9001"/>
    <cellStyle name="Output 2 135" xfId="9002"/>
    <cellStyle name="Output 2 136" xfId="9003"/>
    <cellStyle name="Output 2 14" xfId="9004"/>
    <cellStyle name="Output 2 14 10" xfId="9005"/>
    <cellStyle name="Output 2 14 11" xfId="9006"/>
    <cellStyle name="Output 2 14 12" xfId="9007"/>
    <cellStyle name="Output 2 14 13" xfId="9008"/>
    <cellStyle name="Output 2 14 14" xfId="9009"/>
    <cellStyle name="Output 2 14 15" xfId="9010"/>
    <cellStyle name="Output 2 14 16" xfId="9011"/>
    <cellStyle name="Output 2 14 17" xfId="9012"/>
    <cellStyle name="Output 2 14 2" xfId="9013"/>
    <cellStyle name="Output 2 14 3" xfId="9014"/>
    <cellStyle name="Output 2 14 4" xfId="9015"/>
    <cellStyle name="Output 2 14 5" xfId="9016"/>
    <cellStyle name="Output 2 14 6" xfId="9017"/>
    <cellStyle name="Output 2 14 7" xfId="9018"/>
    <cellStyle name="Output 2 14 8" xfId="9019"/>
    <cellStyle name="Output 2 14 9" xfId="9020"/>
    <cellStyle name="Output 2 15" xfId="9021"/>
    <cellStyle name="Output 2 15 10" xfId="9022"/>
    <cellStyle name="Output 2 15 11" xfId="9023"/>
    <cellStyle name="Output 2 15 12" xfId="9024"/>
    <cellStyle name="Output 2 15 13" xfId="9025"/>
    <cellStyle name="Output 2 15 14" xfId="9026"/>
    <cellStyle name="Output 2 15 15" xfId="9027"/>
    <cellStyle name="Output 2 15 16" xfId="9028"/>
    <cellStyle name="Output 2 15 17" xfId="9029"/>
    <cellStyle name="Output 2 15 2" xfId="9030"/>
    <cellStyle name="Output 2 15 3" xfId="9031"/>
    <cellStyle name="Output 2 15 4" xfId="9032"/>
    <cellStyle name="Output 2 15 5" xfId="9033"/>
    <cellStyle name="Output 2 15 6" xfId="9034"/>
    <cellStyle name="Output 2 15 7" xfId="9035"/>
    <cellStyle name="Output 2 15 8" xfId="9036"/>
    <cellStyle name="Output 2 15 9" xfId="9037"/>
    <cellStyle name="Output 2 16" xfId="9038"/>
    <cellStyle name="Output 2 16 10" xfId="9039"/>
    <cellStyle name="Output 2 16 11" xfId="9040"/>
    <cellStyle name="Output 2 16 12" xfId="9041"/>
    <cellStyle name="Output 2 16 13" xfId="9042"/>
    <cellStyle name="Output 2 16 14" xfId="9043"/>
    <cellStyle name="Output 2 16 15" xfId="9044"/>
    <cellStyle name="Output 2 16 16" xfId="9045"/>
    <cellStyle name="Output 2 16 17" xfId="9046"/>
    <cellStyle name="Output 2 16 2" xfId="9047"/>
    <cellStyle name="Output 2 16 3" xfId="9048"/>
    <cellStyle name="Output 2 16 4" xfId="9049"/>
    <cellStyle name="Output 2 16 5" xfId="9050"/>
    <cellStyle name="Output 2 16 6" xfId="9051"/>
    <cellStyle name="Output 2 16 7" xfId="9052"/>
    <cellStyle name="Output 2 16 8" xfId="9053"/>
    <cellStyle name="Output 2 16 9" xfId="9054"/>
    <cellStyle name="Output 2 17" xfId="9055"/>
    <cellStyle name="Output 2 17 10" xfId="9056"/>
    <cellStyle name="Output 2 17 11" xfId="9057"/>
    <cellStyle name="Output 2 17 12" xfId="9058"/>
    <cellStyle name="Output 2 17 13" xfId="9059"/>
    <cellStyle name="Output 2 17 14" xfId="9060"/>
    <cellStyle name="Output 2 17 15" xfId="9061"/>
    <cellStyle name="Output 2 17 16" xfId="9062"/>
    <cellStyle name="Output 2 17 17" xfId="9063"/>
    <cellStyle name="Output 2 17 2" xfId="9064"/>
    <cellStyle name="Output 2 17 3" xfId="9065"/>
    <cellStyle name="Output 2 17 4" xfId="9066"/>
    <cellStyle name="Output 2 17 5" xfId="9067"/>
    <cellStyle name="Output 2 17 6" xfId="9068"/>
    <cellStyle name="Output 2 17 7" xfId="9069"/>
    <cellStyle name="Output 2 17 8" xfId="9070"/>
    <cellStyle name="Output 2 17 9" xfId="9071"/>
    <cellStyle name="Output 2 18" xfId="9072"/>
    <cellStyle name="Output 2 18 10" xfId="9073"/>
    <cellStyle name="Output 2 18 11" xfId="9074"/>
    <cellStyle name="Output 2 18 12" xfId="9075"/>
    <cellStyle name="Output 2 18 13" xfId="9076"/>
    <cellStyle name="Output 2 18 14" xfId="9077"/>
    <cellStyle name="Output 2 18 15" xfId="9078"/>
    <cellStyle name="Output 2 18 16" xfId="9079"/>
    <cellStyle name="Output 2 18 17" xfId="9080"/>
    <cellStyle name="Output 2 18 2" xfId="9081"/>
    <cellStyle name="Output 2 18 3" xfId="9082"/>
    <cellStyle name="Output 2 18 4" xfId="9083"/>
    <cellStyle name="Output 2 18 5" xfId="9084"/>
    <cellStyle name="Output 2 18 6" xfId="9085"/>
    <cellStyle name="Output 2 18 7" xfId="9086"/>
    <cellStyle name="Output 2 18 8" xfId="9087"/>
    <cellStyle name="Output 2 18 9" xfId="9088"/>
    <cellStyle name="Output 2 19" xfId="9089"/>
    <cellStyle name="Output 2 19 10" xfId="9090"/>
    <cellStyle name="Output 2 19 11" xfId="9091"/>
    <cellStyle name="Output 2 19 12" xfId="9092"/>
    <cellStyle name="Output 2 19 13" xfId="9093"/>
    <cellStyle name="Output 2 19 14" xfId="9094"/>
    <cellStyle name="Output 2 19 15" xfId="9095"/>
    <cellStyle name="Output 2 19 16" xfId="9096"/>
    <cellStyle name="Output 2 19 17" xfId="9097"/>
    <cellStyle name="Output 2 19 2" xfId="9098"/>
    <cellStyle name="Output 2 19 3" xfId="9099"/>
    <cellStyle name="Output 2 19 4" xfId="9100"/>
    <cellStyle name="Output 2 19 5" xfId="9101"/>
    <cellStyle name="Output 2 19 6" xfId="9102"/>
    <cellStyle name="Output 2 19 7" xfId="9103"/>
    <cellStyle name="Output 2 19 8" xfId="9104"/>
    <cellStyle name="Output 2 19 9" xfId="9105"/>
    <cellStyle name="Output 2 2" xfId="9106"/>
    <cellStyle name="Output 2 2 10" xfId="9107"/>
    <cellStyle name="Output 2 2 11" xfId="9108"/>
    <cellStyle name="Output 2 2 12" xfId="9109"/>
    <cellStyle name="Output 2 2 13" xfId="9110"/>
    <cellStyle name="Output 2 2 14" xfId="9111"/>
    <cellStyle name="Output 2 2 15" xfId="9112"/>
    <cellStyle name="Output 2 2 16" xfId="9113"/>
    <cellStyle name="Output 2 2 17" xfId="9114"/>
    <cellStyle name="Output 2 2 18" xfId="9115"/>
    <cellStyle name="Output 2 2 19" xfId="9116"/>
    <cellStyle name="Output 2 2 2" xfId="9117"/>
    <cellStyle name="Output 2 2 20" xfId="9118"/>
    <cellStyle name="Output 2 2 21" xfId="9119"/>
    <cellStyle name="Output 2 2 22" xfId="9120"/>
    <cellStyle name="Output 2 2 23" xfId="9121"/>
    <cellStyle name="Output 2 2 24" xfId="9122"/>
    <cellStyle name="Output 2 2 25" xfId="9123"/>
    <cellStyle name="Output 2 2 26" xfId="9124"/>
    <cellStyle name="Output 2 2 27" xfId="9125"/>
    <cellStyle name="Output 2 2 28" xfId="9126"/>
    <cellStyle name="Output 2 2 29" xfId="9127"/>
    <cellStyle name="Output 2 2 3" xfId="9128"/>
    <cellStyle name="Output 2 2 30" xfId="9129"/>
    <cellStyle name="Output 2 2 4" xfId="9130"/>
    <cellStyle name="Output 2 2 5" xfId="9131"/>
    <cellStyle name="Output 2 2 6" xfId="9132"/>
    <cellStyle name="Output 2 2 7" xfId="9133"/>
    <cellStyle name="Output 2 2 8" xfId="9134"/>
    <cellStyle name="Output 2 2 9" xfId="9135"/>
    <cellStyle name="Output 2 20" xfId="9136"/>
    <cellStyle name="Output 2 20 10" xfId="9137"/>
    <cellStyle name="Output 2 20 11" xfId="9138"/>
    <cellStyle name="Output 2 20 12" xfId="9139"/>
    <cellStyle name="Output 2 20 13" xfId="9140"/>
    <cellStyle name="Output 2 20 14" xfId="9141"/>
    <cellStyle name="Output 2 20 15" xfId="9142"/>
    <cellStyle name="Output 2 20 16" xfId="9143"/>
    <cellStyle name="Output 2 20 17" xfId="9144"/>
    <cellStyle name="Output 2 20 2" xfId="9145"/>
    <cellStyle name="Output 2 20 3" xfId="9146"/>
    <cellStyle name="Output 2 20 4" xfId="9147"/>
    <cellStyle name="Output 2 20 5" xfId="9148"/>
    <cellStyle name="Output 2 20 6" xfId="9149"/>
    <cellStyle name="Output 2 20 7" xfId="9150"/>
    <cellStyle name="Output 2 20 8" xfId="9151"/>
    <cellStyle name="Output 2 20 9" xfId="9152"/>
    <cellStyle name="Output 2 21" xfId="9153"/>
    <cellStyle name="Output 2 21 10" xfId="9154"/>
    <cellStyle name="Output 2 21 11" xfId="9155"/>
    <cellStyle name="Output 2 21 12" xfId="9156"/>
    <cellStyle name="Output 2 21 13" xfId="9157"/>
    <cellStyle name="Output 2 21 14" xfId="9158"/>
    <cellStyle name="Output 2 21 15" xfId="9159"/>
    <cellStyle name="Output 2 21 16" xfId="9160"/>
    <cellStyle name="Output 2 21 17" xfId="9161"/>
    <cellStyle name="Output 2 21 2" xfId="9162"/>
    <cellStyle name="Output 2 21 3" xfId="9163"/>
    <cellStyle name="Output 2 21 4" xfId="9164"/>
    <cellStyle name="Output 2 21 5" xfId="9165"/>
    <cellStyle name="Output 2 21 6" xfId="9166"/>
    <cellStyle name="Output 2 21 7" xfId="9167"/>
    <cellStyle name="Output 2 21 8" xfId="9168"/>
    <cellStyle name="Output 2 21 9" xfId="9169"/>
    <cellStyle name="Output 2 22" xfId="9170"/>
    <cellStyle name="Output 2 22 10" xfId="9171"/>
    <cellStyle name="Output 2 22 11" xfId="9172"/>
    <cellStyle name="Output 2 22 12" xfId="9173"/>
    <cellStyle name="Output 2 22 13" xfId="9174"/>
    <cellStyle name="Output 2 22 14" xfId="9175"/>
    <cellStyle name="Output 2 22 15" xfId="9176"/>
    <cellStyle name="Output 2 22 16" xfId="9177"/>
    <cellStyle name="Output 2 22 17" xfId="9178"/>
    <cellStyle name="Output 2 22 2" xfId="9179"/>
    <cellStyle name="Output 2 22 3" xfId="9180"/>
    <cellStyle name="Output 2 22 4" xfId="9181"/>
    <cellStyle name="Output 2 22 5" xfId="9182"/>
    <cellStyle name="Output 2 22 6" xfId="9183"/>
    <cellStyle name="Output 2 22 7" xfId="9184"/>
    <cellStyle name="Output 2 22 8" xfId="9185"/>
    <cellStyle name="Output 2 22 9" xfId="9186"/>
    <cellStyle name="Output 2 23" xfId="9187"/>
    <cellStyle name="Output 2 23 10" xfId="9188"/>
    <cellStyle name="Output 2 23 11" xfId="9189"/>
    <cellStyle name="Output 2 23 12" xfId="9190"/>
    <cellStyle name="Output 2 23 13" xfId="9191"/>
    <cellStyle name="Output 2 23 14" xfId="9192"/>
    <cellStyle name="Output 2 23 15" xfId="9193"/>
    <cellStyle name="Output 2 23 16" xfId="9194"/>
    <cellStyle name="Output 2 23 17" xfId="9195"/>
    <cellStyle name="Output 2 23 2" xfId="9196"/>
    <cellStyle name="Output 2 23 3" xfId="9197"/>
    <cellStyle name="Output 2 23 4" xfId="9198"/>
    <cellStyle name="Output 2 23 5" xfId="9199"/>
    <cellStyle name="Output 2 23 6" xfId="9200"/>
    <cellStyle name="Output 2 23 7" xfId="9201"/>
    <cellStyle name="Output 2 23 8" xfId="9202"/>
    <cellStyle name="Output 2 23 9" xfId="9203"/>
    <cellStyle name="Output 2 24" xfId="9204"/>
    <cellStyle name="Output 2 24 10" xfId="9205"/>
    <cellStyle name="Output 2 24 11" xfId="9206"/>
    <cellStyle name="Output 2 24 12" xfId="9207"/>
    <cellStyle name="Output 2 24 13" xfId="9208"/>
    <cellStyle name="Output 2 24 14" xfId="9209"/>
    <cellStyle name="Output 2 24 15" xfId="9210"/>
    <cellStyle name="Output 2 24 16" xfId="9211"/>
    <cellStyle name="Output 2 24 17" xfId="9212"/>
    <cellStyle name="Output 2 24 2" xfId="9213"/>
    <cellStyle name="Output 2 24 3" xfId="9214"/>
    <cellStyle name="Output 2 24 4" xfId="9215"/>
    <cellStyle name="Output 2 24 5" xfId="9216"/>
    <cellStyle name="Output 2 24 6" xfId="9217"/>
    <cellStyle name="Output 2 24 7" xfId="9218"/>
    <cellStyle name="Output 2 24 8" xfId="9219"/>
    <cellStyle name="Output 2 24 9" xfId="9220"/>
    <cellStyle name="Output 2 25" xfId="9221"/>
    <cellStyle name="Output 2 25 10" xfId="9222"/>
    <cellStyle name="Output 2 25 11" xfId="9223"/>
    <cellStyle name="Output 2 25 12" xfId="9224"/>
    <cellStyle name="Output 2 25 13" xfId="9225"/>
    <cellStyle name="Output 2 25 14" xfId="9226"/>
    <cellStyle name="Output 2 25 15" xfId="9227"/>
    <cellStyle name="Output 2 25 16" xfId="9228"/>
    <cellStyle name="Output 2 25 17" xfId="9229"/>
    <cellStyle name="Output 2 25 2" xfId="9230"/>
    <cellStyle name="Output 2 25 3" xfId="9231"/>
    <cellStyle name="Output 2 25 4" xfId="9232"/>
    <cellStyle name="Output 2 25 5" xfId="9233"/>
    <cellStyle name="Output 2 25 6" xfId="9234"/>
    <cellStyle name="Output 2 25 7" xfId="9235"/>
    <cellStyle name="Output 2 25 8" xfId="9236"/>
    <cellStyle name="Output 2 25 9" xfId="9237"/>
    <cellStyle name="Output 2 26" xfId="9238"/>
    <cellStyle name="Output 2 26 10" xfId="9239"/>
    <cellStyle name="Output 2 26 11" xfId="9240"/>
    <cellStyle name="Output 2 26 12" xfId="9241"/>
    <cellStyle name="Output 2 26 13" xfId="9242"/>
    <cellStyle name="Output 2 26 14" xfId="9243"/>
    <cellStyle name="Output 2 26 15" xfId="9244"/>
    <cellStyle name="Output 2 26 16" xfId="9245"/>
    <cellStyle name="Output 2 26 17" xfId="9246"/>
    <cellStyle name="Output 2 26 2" xfId="9247"/>
    <cellStyle name="Output 2 26 3" xfId="9248"/>
    <cellStyle name="Output 2 26 4" xfId="9249"/>
    <cellStyle name="Output 2 26 5" xfId="9250"/>
    <cellStyle name="Output 2 26 6" xfId="9251"/>
    <cellStyle name="Output 2 26 7" xfId="9252"/>
    <cellStyle name="Output 2 26 8" xfId="9253"/>
    <cellStyle name="Output 2 26 9" xfId="9254"/>
    <cellStyle name="Output 2 27" xfId="9255"/>
    <cellStyle name="Output 2 27 10" xfId="9256"/>
    <cellStyle name="Output 2 27 11" xfId="9257"/>
    <cellStyle name="Output 2 27 12" xfId="9258"/>
    <cellStyle name="Output 2 27 13" xfId="9259"/>
    <cellStyle name="Output 2 27 14" xfId="9260"/>
    <cellStyle name="Output 2 27 15" xfId="9261"/>
    <cellStyle name="Output 2 27 16" xfId="9262"/>
    <cellStyle name="Output 2 27 17" xfId="9263"/>
    <cellStyle name="Output 2 27 2" xfId="9264"/>
    <cellStyle name="Output 2 27 3" xfId="9265"/>
    <cellStyle name="Output 2 27 4" xfId="9266"/>
    <cellStyle name="Output 2 27 5" xfId="9267"/>
    <cellStyle name="Output 2 27 6" xfId="9268"/>
    <cellStyle name="Output 2 27 7" xfId="9269"/>
    <cellStyle name="Output 2 27 8" xfId="9270"/>
    <cellStyle name="Output 2 27 9" xfId="9271"/>
    <cellStyle name="Output 2 28" xfId="9272"/>
    <cellStyle name="Output 2 28 10" xfId="9273"/>
    <cellStyle name="Output 2 28 11" xfId="9274"/>
    <cellStyle name="Output 2 28 12" xfId="9275"/>
    <cellStyle name="Output 2 28 13" xfId="9276"/>
    <cellStyle name="Output 2 28 14" xfId="9277"/>
    <cellStyle name="Output 2 28 15" xfId="9278"/>
    <cellStyle name="Output 2 28 16" xfId="9279"/>
    <cellStyle name="Output 2 28 17" xfId="9280"/>
    <cellStyle name="Output 2 28 2" xfId="9281"/>
    <cellStyle name="Output 2 28 3" xfId="9282"/>
    <cellStyle name="Output 2 28 4" xfId="9283"/>
    <cellStyle name="Output 2 28 5" xfId="9284"/>
    <cellStyle name="Output 2 28 6" xfId="9285"/>
    <cellStyle name="Output 2 28 7" xfId="9286"/>
    <cellStyle name="Output 2 28 8" xfId="9287"/>
    <cellStyle name="Output 2 28 9" xfId="9288"/>
    <cellStyle name="Output 2 29" xfId="9289"/>
    <cellStyle name="Output 2 29 10" xfId="9290"/>
    <cellStyle name="Output 2 29 11" xfId="9291"/>
    <cellStyle name="Output 2 29 12" xfId="9292"/>
    <cellStyle name="Output 2 29 13" xfId="9293"/>
    <cellStyle name="Output 2 29 14" xfId="9294"/>
    <cellStyle name="Output 2 29 15" xfId="9295"/>
    <cellStyle name="Output 2 29 16" xfId="9296"/>
    <cellStyle name="Output 2 29 17" xfId="9297"/>
    <cellStyle name="Output 2 29 2" xfId="9298"/>
    <cellStyle name="Output 2 29 3" xfId="9299"/>
    <cellStyle name="Output 2 29 4" xfId="9300"/>
    <cellStyle name="Output 2 29 5" xfId="9301"/>
    <cellStyle name="Output 2 29 6" xfId="9302"/>
    <cellStyle name="Output 2 29 7" xfId="9303"/>
    <cellStyle name="Output 2 29 8" xfId="9304"/>
    <cellStyle name="Output 2 29 9" xfId="9305"/>
    <cellStyle name="Output 2 3" xfId="9306"/>
    <cellStyle name="Output 2 3 10" xfId="9307"/>
    <cellStyle name="Output 2 3 11" xfId="9308"/>
    <cellStyle name="Output 2 3 12" xfId="9309"/>
    <cellStyle name="Output 2 3 13" xfId="9310"/>
    <cellStyle name="Output 2 3 14" xfId="9311"/>
    <cellStyle name="Output 2 3 15" xfId="9312"/>
    <cellStyle name="Output 2 3 16" xfId="9313"/>
    <cellStyle name="Output 2 3 17" xfId="9314"/>
    <cellStyle name="Output 2 3 18" xfId="9315"/>
    <cellStyle name="Output 2 3 2" xfId="9316"/>
    <cellStyle name="Output 2 3 3" xfId="9317"/>
    <cellStyle name="Output 2 3 4" xfId="9318"/>
    <cellStyle name="Output 2 3 5" xfId="9319"/>
    <cellStyle name="Output 2 3 6" xfId="9320"/>
    <cellStyle name="Output 2 3 7" xfId="9321"/>
    <cellStyle name="Output 2 3 8" xfId="9322"/>
    <cellStyle name="Output 2 3 9" xfId="9323"/>
    <cellStyle name="Output 2 30" xfId="9324"/>
    <cellStyle name="Output 2 30 10" xfId="9325"/>
    <cellStyle name="Output 2 30 11" xfId="9326"/>
    <cellStyle name="Output 2 30 12" xfId="9327"/>
    <cellStyle name="Output 2 30 13" xfId="9328"/>
    <cellStyle name="Output 2 30 14" xfId="9329"/>
    <cellStyle name="Output 2 30 15" xfId="9330"/>
    <cellStyle name="Output 2 30 16" xfId="9331"/>
    <cellStyle name="Output 2 30 17" xfId="9332"/>
    <cellStyle name="Output 2 30 2" xfId="9333"/>
    <cellStyle name="Output 2 30 3" xfId="9334"/>
    <cellStyle name="Output 2 30 4" xfId="9335"/>
    <cellStyle name="Output 2 30 5" xfId="9336"/>
    <cellStyle name="Output 2 30 6" xfId="9337"/>
    <cellStyle name="Output 2 30 7" xfId="9338"/>
    <cellStyle name="Output 2 30 8" xfId="9339"/>
    <cellStyle name="Output 2 30 9" xfId="9340"/>
    <cellStyle name="Output 2 31" xfId="9341"/>
    <cellStyle name="Output 2 31 10" xfId="9342"/>
    <cellStyle name="Output 2 31 11" xfId="9343"/>
    <cellStyle name="Output 2 31 12" xfId="9344"/>
    <cellStyle name="Output 2 31 13" xfId="9345"/>
    <cellStyle name="Output 2 31 14" xfId="9346"/>
    <cellStyle name="Output 2 31 15" xfId="9347"/>
    <cellStyle name="Output 2 31 16" xfId="9348"/>
    <cellStyle name="Output 2 31 17" xfId="9349"/>
    <cellStyle name="Output 2 31 2" xfId="9350"/>
    <cellStyle name="Output 2 31 3" xfId="9351"/>
    <cellStyle name="Output 2 31 4" xfId="9352"/>
    <cellStyle name="Output 2 31 5" xfId="9353"/>
    <cellStyle name="Output 2 31 6" xfId="9354"/>
    <cellStyle name="Output 2 31 7" xfId="9355"/>
    <cellStyle name="Output 2 31 8" xfId="9356"/>
    <cellStyle name="Output 2 31 9" xfId="9357"/>
    <cellStyle name="Output 2 32" xfId="9358"/>
    <cellStyle name="Output 2 32 10" xfId="9359"/>
    <cellStyle name="Output 2 32 11" xfId="9360"/>
    <cellStyle name="Output 2 32 12" xfId="9361"/>
    <cellStyle name="Output 2 32 13" xfId="9362"/>
    <cellStyle name="Output 2 32 14" xfId="9363"/>
    <cellStyle name="Output 2 32 15" xfId="9364"/>
    <cellStyle name="Output 2 32 16" xfId="9365"/>
    <cellStyle name="Output 2 32 17" xfId="9366"/>
    <cellStyle name="Output 2 32 2" xfId="9367"/>
    <cellStyle name="Output 2 32 3" xfId="9368"/>
    <cellStyle name="Output 2 32 4" xfId="9369"/>
    <cellStyle name="Output 2 32 5" xfId="9370"/>
    <cellStyle name="Output 2 32 6" xfId="9371"/>
    <cellStyle name="Output 2 32 7" xfId="9372"/>
    <cellStyle name="Output 2 32 8" xfId="9373"/>
    <cellStyle name="Output 2 32 9" xfId="9374"/>
    <cellStyle name="Output 2 33" xfId="9375"/>
    <cellStyle name="Output 2 33 10" xfId="9376"/>
    <cellStyle name="Output 2 33 11" xfId="9377"/>
    <cellStyle name="Output 2 33 12" xfId="9378"/>
    <cellStyle name="Output 2 33 13" xfId="9379"/>
    <cellStyle name="Output 2 33 14" xfId="9380"/>
    <cellStyle name="Output 2 33 15" xfId="9381"/>
    <cellStyle name="Output 2 33 16" xfId="9382"/>
    <cellStyle name="Output 2 33 17" xfId="9383"/>
    <cellStyle name="Output 2 33 2" xfId="9384"/>
    <cellStyle name="Output 2 33 3" xfId="9385"/>
    <cellStyle name="Output 2 33 4" xfId="9386"/>
    <cellStyle name="Output 2 33 5" xfId="9387"/>
    <cellStyle name="Output 2 33 6" xfId="9388"/>
    <cellStyle name="Output 2 33 7" xfId="9389"/>
    <cellStyle name="Output 2 33 8" xfId="9390"/>
    <cellStyle name="Output 2 33 9" xfId="9391"/>
    <cellStyle name="Output 2 34" xfId="9392"/>
    <cellStyle name="Output 2 34 10" xfId="9393"/>
    <cellStyle name="Output 2 34 11" xfId="9394"/>
    <cellStyle name="Output 2 34 12" xfId="9395"/>
    <cellStyle name="Output 2 34 13" xfId="9396"/>
    <cellStyle name="Output 2 34 14" xfId="9397"/>
    <cellStyle name="Output 2 34 15" xfId="9398"/>
    <cellStyle name="Output 2 34 16" xfId="9399"/>
    <cellStyle name="Output 2 34 17" xfId="9400"/>
    <cellStyle name="Output 2 34 2" xfId="9401"/>
    <cellStyle name="Output 2 34 3" xfId="9402"/>
    <cellStyle name="Output 2 34 4" xfId="9403"/>
    <cellStyle name="Output 2 34 5" xfId="9404"/>
    <cellStyle name="Output 2 34 6" xfId="9405"/>
    <cellStyle name="Output 2 34 7" xfId="9406"/>
    <cellStyle name="Output 2 34 8" xfId="9407"/>
    <cellStyle name="Output 2 34 9" xfId="9408"/>
    <cellStyle name="Output 2 35" xfId="9409"/>
    <cellStyle name="Output 2 35 10" xfId="9410"/>
    <cellStyle name="Output 2 35 11" xfId="9411"/>
    <cellStyle name="Output 2 35 12" xfId="9412"/>
    <cellStyle name="Output 2 35 13" xfId="9413"/>
    <cellStyle name="Output 2 35 14" xfId="9414"/>
    <cellStyle name="Output 2 35 15" xfId="9415"/>
    <cellStyle name="Output 2 35 16" xfId="9416"/>
    <cellStyle name="Output 2 35 17" xfId="9417"/>
    <cellStyle name="Output 2 35 2" xfId="9418"/>
    <cellStyle name="Output 2 35 3" xfId="9419"/>
    <cellStyle name="Output 2 35 4" xfId="9420"/>
    <cellStyle name="Output 2 35 5" xfId="9421"/>
    <cellStyle name="Output 2 35 6" xfId="9422"/>
    <cellStyle name="Output 2 35 7" xfId="9423"/>
    <cellStyle name="Output 2 35 8" xfId="9424"/>
    <cellStyle name="Output 2 35 9" xfId="9425"/>
    <cellStyle name="Output 2 36" xfId="9426"/>
    <cellStyle name="Output 2 36 10" xfId="9427"/>
    <cellStyle name="Output 2 36 11" xfId="9428"/>
    <cellStyle name="Output 2 36 12" xfId="9429"/>
    <cellStyle name="Output 2 36 13" xfId="9430"/>
    <cellStyle name="Output 2 36 14" xfId="9431"/>
    <cellStyle name="Output 2 36 15" xfId="9432"/>
    <cellStyle name="Output 2 36 16" xfId="9433"/>
    <cellStyle name="Output 2 36 17" xfId="9434"/>
    <cellStyle name="Output 2 36 2" xfId="9435"/>
    <cellStyle name="Output 2 36 3" xfId="9436"/>
    <cellStyle name="Output 2 36 4" xfId="9437"/>
    <cellStyle name="Output 2 36 5" xfId="9438"/>
    <cellStyle name="Output 2 36 6" xfId="9439"/>
    <cellStyle name="Output 2 36 7" xfId="9440"/>
    <cellStyle name="Output 2 36 8" xfId="9441"/>
    <cellStyle name="Output 2 36 9" xfId="9442"/>
    <cellStyle name="Output 2 37" xfId="9443"/>
    <cellStyle name="Output 2 37 10" xfId="9444"/>
    <cellStyle name="Output 2 37 11" xfId="9445"/>
    <cellStyle name="Output 2 37 12" xfId="9446"/>
    <cellStyle name="Output 2 37 13" xfId="9447"/>
    <cellStyle name="Output 2 37 14" xfId="9448"/>
    <cellStyle name="Output 2 37 15" xfId="9449"/>
    <cellStyle name="Output 2 37 16" xfId="9450"/>
    <cellStyle name="Output 2 37 17" xfId="9451"/>
    <cellStyle name="Output 2 37 2" xfId="9452"/>
    <cellStyle name="Output 2 37 3" xfId="9453"/>
    <cellStyle name="Output 2 37 4" xfId="9454"/>
    <cellStyle name="Output 2 37 5" xfId="9455"/>
    <cellStyle name="Output 2 37 6" xfId="9456"/>
    <cellStyle name="Output 2 37 7" xfId="9457"/>
    <cellStyle name="Output 2 37 8" xfId="9458"/>
    <cellStyle name="Output 2 37 9" xfId="9459"/>
    <cellStyle name="Output 2 38" xfId="9460"/>
    <cellStyle name="Output 2 38 10" xfId="9461"/>
    <cellStyle name="Output 2 38 11" xfId="9462"/>
    <cellStyle name="Output 2 38 12" xfId="9463"/>
    <cellStyle name="Output 2 38 13" xfId="9464"/>
    <cellStyle name="Output 2 38 14" xfId="9465"/>
    <cellStyle name="Output 2 38 15" xfId="9466"/>
    <cellStyle name="Output 2 38 16" xfId="9467"/>
    <cellStyle name="Output 2 38 17" xfId="9468"/>
    <cellStyle name="Output 2 38 2" xfId="9469"/>
    <cellStyle name="Output 2 38 3" xfId="9470"/>
    <cellStyle name="Output 2 38 4" xfId="9471"/>
    <cellStyle name="Output 2 38 5" xfId="9472"/>
    <cellStyle name="Output 2 38 6" xfId="9473"/>
    <cellStyle name="Output 2 38 7" xfId="9474"/>
    <cellStyle name="Output 2 38 8" xfId="9475"/>
    <cellStyle name="Output 2 38 9" xfId="9476"/>
    <cellStyle name="Output 2 39" xfId="9477"/>
    <cellStyle name="Output 2 39 10" xfId="9478"/>
    <cellStyle name="Output 2 39 11" xfId="9479"/>
    <cellStyle name="Output 2 39 12" xfId="9480"/>
    <cellStyle name="Output 2 39 13" xfId="9481"/>
    <cellStyle name="Output 2 39 14" xfId="9482"/>
    <cellStyle name="Output 2 39 15" xfId="9483"/>
    <cellStyle name="Output 2 39 16" xfId="9484"/>
    <cellStyle name="Output 2 39 17" xfId="9485"/>
    <cellStyle name="Output 2 39 2" xfId="9486"/>
    <cellStyle name="Output 2 39 3" xfId="9487"/>
    <cellStyle name="Output 2 39 4" xfId="9488"/>
    <cellStyle name="Output 2 39 5" xfId="9489"/>
    <cellStyle name="Output 2 39 6" xfId="9490"/>
    <cellStyle name="Output 2 39 7" xfId="9491"/>
    <cellStyle name="Output 2 39 8" xfId="9492"/>
    <cellStyle name="Output 2 39 9" xfId="9493"/>
    <cellStyle name="Output 2 4" xfId="9494"/>
    <cellStyle name="Output 2 4 10" xfId="9495"/>
    <cellStyle name="Output 2 4 11" xfId="9496"/>
    <cellStyle name="Output 2 4 12" xfId="9497"/>
    <cellStyle name="Output 2 4 13" xfId="9498"/>
    <cellStyle name="Output 2 4 14" xfId="9499"/>
    <cellStyle name="Output 2 4 15" xfId="9500"/>
    <cellStyle name="Output 2 4 16" xfId="9501"/>
    <cellStyle name="Output 2 4 17" xfId="9502"/>
    <cellStyle name="Output 2 4 18" xfId="9503"/>
    <cellStyle name="Output 2 4 2" xfId="9504"/>
    <cellStyle name="Output 2 4 3" xfId="9505"/>
    <cellStyle name="Output 2 4 4" xfId="9506"/>
    <cellStyle name="Output 2 4 5" xfId="9507"/>
    <cellStyle name="Output 2 4 6" xfId="9508"/>
    <cellStyle name="Output 2 4 7" xfId="9509"/>
    <cellStyle name="Output 2 4 8" xfId="9510"/>
    <cellStyle name="Output 2 4 9" xfId="9511"/>
    <cellStyle name="Output 2 40" xfId="9512"/>
    <cellStyle name="Output 2 40 10" xfId="9513"/>
    <cellStyle name="Output 2 40 11" xfId="9514"/>
    <cellStyle name="Output 2 40 12" xfId="9515"/>
    <cellStyle name="Output 2 40 13" xfId="9516"/>
    <cellStyle name="Output 2 40 14" xfId="9517"/>
    <cellStyle name="Output 2 40 15" xfId="9518"/>
    <cellStyle name="Output 2 40 16" xfId="9519"/>
    <cellStyle name="Output 2 40 17" xfId="9520"/>
    <cellStyle name="Output 2 40 2" xfId="9521"/>
    <cellStyle name="Output 2 40 3" xfId="9522"/>
    <cellStyle name="Output 2 40 4" xfId="9523"/>
    <cellStyle name="Output 2 40 5" xfId="9524"/>
    <cellStyle name="Output 2 40 6" xfId="9525"/>
    <cellStyle name="Output 2 40 7" xfId="9526"/>
    <cellStyle name="Output 2 40 8" xfId="9527"/>
    <cellStyle name="Output 2 40 9" xfId="9528"/>
    <cellStyle name="Output 2 41" xfId="9529"/>
    <cellStyle name="Output 2 41 10" xfId="9530"/>
    <cellStyle name="Output 2 41 11" xfId="9531"/>
    <cellStyle name="Output 2 41 12" xfId="9532"/>
    <cellStyle name="Output 2 41 13" xfId="9533"/>
    <cellStyle name="Output 2 41 14" xfId="9534"/>
    <cellStyle name="Output 2 41 15" xfId="9535"/>
    <cellStyle name="Output 2 41 16" xfId="9536"/>
    <cellStyle name="Output 2 41 17" xfId="9537"/>
    <cellStyle name="Output 2 41 2" xfId="9538"/>
    <cellStyle name="Output 2 41 3" xfId="9539"/>
    <cellStyle name="Output 2 41 4" xfId="9540"/>
    <cellStyle name="Output 2 41 5" xfId="9541"/>
    <cellStyle name="Output 2 41 6" xfId="9542"/>
    <cellStyle name="Output 2 41 7" xfId="9543"/>
    <cellStyle name="Output 2 41 8" xfId="9544"/>
    <cellStyle name="Output 2 41 9" xfId="9545"/>
    <cellStyle name="Output 2 42" xfId="9546"/>
    <cellStyle name="Output 2 42 10" xfId="9547"/>
    <cellStyle name="Output 2 42 11" xfId="9548"/>
    <cellStyle name="Output 2 42 12" xfId="9549"/>
    <cellStyle name="Output 2 42 13" xfId="9550"/>
    <cellStyle name="Output 2 42 14" xfId="9551"/>
    <cellStyle name="Output 2 42 15" xfId="9552"/>
    <cellStyle name="Output 2 42 16" xfId="9553"/>
    <cellStyle name="Output 2 42 17" xfId="9554"/>
    <cellStyle name="Output 2 42 2" xfId="9555"/>
    <cellStyle name="Output 2 42 3" xfId="9556"/>
    <cellStyle name="Output 2 42 4" xfId="9557"/>
    <cellStyle name="Output 2 42 5" xfId="9558"/>
    <cellStyle name="Output 2 42 6" xfId="9559"/>
    <cellStyle name="Output 2 42 7" xfId="9560"/>
    <cellStyle name="Output 2 42 8" xfId="9561"/>
    <cellStyle name="Output 2 42 9" xfId="9562"/>
    <cellStyle name="Output 2 43" xfId="9563"/>
    <cellStyle name="Output 2 43 10" xfId="9564"/>
    <cellStyle name="Output 2 43 11" xfId="9565"/>
    <cellStyle name="Output 2 43 12" xfId="9566"/>
    <cellStyle name="Output 2 43 13" xfId="9567"/>
    <cellStyle name="Output 2 43 14" xfId="9568"/>
    <cellStyle name="Output 2 43 15" xfId="9569"/>
    <cellStyle name="Output 2 43 16" xfId="9570"/>
    <cellStyle name="Output 2 43 17" xfId="9571"/>
    <cellStyle name="Output 2 43 2" xfId="9572"/>
    <cellStyle name="Output 2 43 3" xfId="9573"/>
    <cellStyle name="Output 2 43 4" xfId="9574"/>
    <cellStyle name="Output 2 43 5" xfId="9575"/>
    <cellStyle name="Output 2 43 6" xfId="9576"/>
    <cellStyle name="Output 2 43 7" xfId="9577"/>
    <cellStyle name="Output 2 43 8" xfId="9578"/>
    <cellStyle name="Output 2 43 9" xfId="9579"/>
    <cellStyle name="Output 2 44" xfId="9580"/>
    <cellStyle name="Output 2 44 10" xfId="9581"/>
    <cellStyle name="Output 2 44 11" xfId="9582"/>
    <cellStyle name="Output 2 44 12" xfId="9583"/>
    <cellStyle name="Output 2 44 13" xfId="9584"/>
    <cellStyle name="Output 2 44 14" xfId="9585"/>
    <cellStyle name="Output 2 44 15" xfId="9586"/>
    <cellStyle name="Output 2 44 16" xfId="9587"/>
    <cellStyle name="Output 2 44 17" xfId="9588"/>
    <cellStyle name="Output 2 44 2" xfId="9589"/>
    <cellStyle name="Output 2 44 3" xfId="9590"/>
    <cellStyle name="Output 2 44 4" xfId="9591"/>
    <cellStyle name="Output 2 44 5" xfId="9592"/>
    <cellStyle name="Output 2 44 6" xfId="9593"/>
    <cellStyle name="Output 2 44 7" xfId="9594"/>
    <cellStyle name="Output 2 44 8" xfId="9595"/>
    <cellStyle name="Output 2 44 9" xfId="9596"/>
    <cellStyle name="Output 2 45" xfId="9597"/>
    <cellStyle name="Output 2 45 10" xfId="9598"/>
    <cellStyle name="Output 2 45 11" xfId="9599"/>
    <cellStyle name="Output 2 45 12" xfId="9600"/>
    <cellStyle name="Output 2 45 13" xfId="9601"/>
    <cellStyle name="Output 2 45 14" xfId="9602"/>
    <cellStyle name="Output 2 45 15" xfId="9603"/>
    <cellStyle name="Output 2 45 16" xfId="9604"/>
    <cellStyle name="Output 2 45 17" xfId="9605"/>
    <cellStyle name="Output 2 45 2" xfId="9606"/>
    <cellStyle name="Output 2 45 3" xfId="9607"/>
    <cellStyle name="Output 2 45 4" xfId="9608"/>
    <cellStyle name="Output 2 45 5" xfId="9609"/>
    <cellStyle name="Output 2 45 6" xfId="9610"/>
    <cellStyle name="Output 2 45 7" xfId="9611"/>
    <cellStyle name="Output 2 45 8" xfId="9612"/>
    <cellStyle name="Output 2 45 9" xfId="9613"/>
    <cellStyle name="Output 2 46" xfId="9614"/>
    <cellStyle name="Output 2 46 10" xfId="9615"/>
    <cellStyle name="Output 2 46 11" xfId="9616"/>
    <cellStyle name="Output 2 46 12" xfId="9617"/>
    <cellStyle name="Output 2 46 13" xfId="9618"/>
    <cellStyle name="Output 2 46 14" xfId="9619"/>
    <cellStyle name="Output 2 46 15" xfId="9620"/>
    <cellStyle name="Output 2 46 16" xfId="9621"/>
    <cellStyle name="Output 2 46 17" xfId="9622"/>
    <cellStyle name="Output 2 46 2" xfId="9623"/>
    <cellStyle name="Output 2 46 3" xfId="9624"/>
    <cellStyle name="Output 2 46 4" xfId="9625"/>
    <cellStyle name="Output 2 46 5" xfId="9626"/>
    <cellStyle name="Output 2 46 6" xfId="9627"/>
    <cellStyle name="Output 2 46 7" xfId="9628"/>
    <cellStyle name="Output 2 46 8" xfId="9629"/>
    <cellStyle name="Output 2 46 9" xfId="9630"/>
    <cellStyle name="Output 2 47" xfId="9631"/>
    <cellStyle name="Output 2 47 10" xfId="9632"/>
    <cellStyle name="Output 2 47 11" xfId="9633"/>
    <cellStyle name="Output 2 47 12" xfId="9634"/>
    <cellStyle name="Output 2 47 13" xfId="9635"/>
    <cellStyle name="Output 2 47 14" xfId="9636"/>
    <cellStyle name="Output 2 47 15" xfId="9637"/>
    <cellStyle name="Output 2 47 16" xfId="9638"/>
    <cellStyle name="Output 2 47 17" xfId="9639"/>
    <cellStyle name="Output 2 47 2" xfId="9640"/>
    <cellStyle name="Output 2 47 3" xfId="9641"/>
    <cellStyle name="Output 2 47 4" xfId="9642"/>
    <cellStyle name="Output 2 47 5" xfId="9643"/>
    <cellStyle name="Output 2 47 6" xfId="9644"/>
    <cellStyle name="Output 2 47 7" xfId="9645"/>
    <cellStyle name="Output 2 47 8" xfId="9646"/>
    <cellStyle name="Output 2 47 9" xfId="9647"/>
    <cellStyle name="Output 2 48" xfId="9648"/>
    <cellStyle name="Output 2 48 10" xfId="9649"/>
    <cellStyle name="Output 2 48 11" xfId="9650"/>
    <cellStyle name="Output 2 48 12" xfId="9651"/>
    <cellStyle name="Output 2 48 13" xfId="9652"/>
    <cellStyle name="Output 2 48 14" xfId="9653"/>
    <cellStyle name="Output 2 48 15" xfId="9654"/>
    <cellStyle name="Output 2 48 16" xfId="9655"/>
    <cellStyle name="Output 2 48 17" xfId="9656"/>
    <cellStyle name="Output 2 48 2" xfId="9657"/>
    <cellStyle name="Output 2 48 3" xfId="9658"/>
    <cellStyle name="Output 2 48 4" xfId="9659"/>
    <cellStyle name="Output 2 48 5" xfId="9660"/>
    <cellStyle name="Output 2 48 6" xfId="9661"/>
    <cellStyle name="Output 2 48 7" xfId="9662"/>
    <cellStyle name="Output 2 48 8" xfId="9663"/>
    <cellStyle name="Output 2 48 9" xfId="9664"/>
    <cellStyle name="Output 2 49" xfId="9665"/>
    <cellStyle name="Output 2 49 10" xfId="9666"/>
    <cellStyle name="Output 2 49 11" xfId="9667"/>
    <cellStyle name="Output 2 49 12" xfId="9668"/>
    <cellStyle name="Output 2 49 13" xfId="9669"/>
    <cellStyle name="Output 2 49 14" xfId="9670"/>
    <cellStyle name="Output 2 49 15" xfId="9671"/>
    <cellStyle name="Output 2 49 16" xfId="9672"/>
    <cellStyle name="Output 2 49 17" xfId="9673"/>
    <cellStyle name="Output 2 49 2" xfId="9674"/>
    <cellStyle name="Output 2 49 3" xfId="9675"/>
    <cellStyle name="Output 2 49 4" xfId="9676"/>
    <cellStyle name="Output 2 49 5" xfId="9677"/>
    <cellStyle name="Output 2 49 6" xfId="9678"/>
    <cellStyle name="Output 2 49 7" xfId="9679"/>
    <cellStyle name="Output 2 49 8" xfId="9680"/>
    <cellStyle name="Output 2 49 9" xfId="9681"/>
    <cellStyle name="Output 2 5" xfId="9682"/>
    <cellStyle name="Output 2 5 10" xfId="9683"/>
    <cellStyle name="Output 2 5 11" xfId="9684"/>
    <cellStyle name="Output 2 5 12" xfId="9685"/>
    <cellStyle name="Output 2 5 13" xfId="9686"/>
    <cellStyle name="Output 2 5 14" xfId="9687"/>
    <cellStyle name="Output 2 5 15" xfId="9688"/>
    <cellStyle name="Output 2 5 16" xfId="9689"/>
    <cellStyle name="Output 2 5 17" xfId="9690"/>
    <cellStyle name="Output 2 5 18" xfId="9691"/>
    <cellStyle name="Output 2 5 2" xfId="9692"/>
    <cellStyle name="Output 2 5 3" xfId="9693"/>
    <cellStyle name="Output 2 5 4" xfId="9694"/>
    <cellStyle name="Output 2 5 5" xfId="9695"/>
    <cellStyle name="Output 2 5 6" xfId="9696"/>
    <cellStyle name="Output 2 5 7" xfId="9697"/>
    <cellStyle name="Output 2 5 8" xfId="9698"/>
    <cellStyle name="Output 2 5 9" xfId="9699"/>
    <cellStyle name="Output 2 50" xfId="9700"/>
    <cellStyle name="Output 2 50 10" xfId="9701"/>
    <cellStyle name="Output 2 50 11" xfId="9702"/>
    <cellStyle name="Output 2 50 12" xfId="9703"/>
    <cellStyle name="Output 2 50 13" xfId="9704"/>
    <cellStyle name="Output 2 50 14" xfId="9705"/>
    <cellStyle name="Output 2 50 15" xfId="9706"/>
    <cellStyle name="Output 2 50 16" xfId="9707"/>
    <cellStyle name="Output 2 50 17" xfId="9708"/>
    <cellStyle name="Output 2 50 2" xfId="9709"/>
    <cellStyle name="Output 2 50 3" xfId="9710"/>
    <cellStyle name="Output 2 50 4" xfId="9711"/>
    <cellStyle name="Output 2 50 5" xfId="9712"/>
    <cellStyle name="Output 2 50 6" xfId="9713"/>
    <cellStyle name="Output 2 50 7" xfId="9714"/>
    <cellStyle name="Output 2 50 8" xfId="9715"/>
    <cellStyle name="Output 2 50 9" xfId="9716"/>
    <cellStyle name="Output 2 51" xfId="9717"/>
    <cellStyle name="Output 2 51 10" xfId="9718"/>
    <cellStyle name="Output 2 51 11" xfId="9719"/>
    <cellStyle name="Output 2 51 12" xfId="9720"/>
    <cellStyle name="Output 2 51 13" xfId="9721"/>
    <cellStyle name="Output 2 51 14" xfId="9722"/>
    <cellStyle name="Output 2 51 15" xfId="9723"/>
    <cellStyle name="Output 2 51 16" xfId="9724"/>
    <cellStyle name="Output 2 51 17" xfId="9725"/>
    <cellStyle name="Output 2 51 2" xfId="9726"/>
    <cellStyle name="Output 2 51 3" xfId="9727"/>
    <cellStyle name="Output 2 51 4" xfId="9728"/>
    <cellStyle name="Output 2 51 5" xfId="9729"/>
    <cellStyle name="Output 2 51 6" xfId="9730"/>
    <cellStyle name="Output 2 51 7" xfId="9731"/>
    <cellStyle name="Output 2 51 8" xfId="9732"/>
    <cellStyle name="Output 2 51 9" xfId="9733"/>
    <cellStyle name="Output 2 52" xfId="9734"/>
    <cellStyle name="Output 2 52 10" xfId="9735"/>
    <cellStyle name="Output 2 52 11" xfId="9736"/>
    <cellStyle name="Output 2 52 12" xfId="9737"/>
    <cellStyle name="Output 2 52 13" xfId="9738"/>
    <cellStyle name="Output 2 52 14" xfId="9739"/>
    <cellStyle name="Output 2 52 15" xfId="9740"/>
    <cellStyle name="Output 2 52 16" xfId="9741"/>
    <cellStyle name="Output 2 52 17" xfId="9742"/>
    <cellStyle name="Output 2 52 2" xfId="9743"/>
    <cellStyle name="Output 2 52 3" xfId="9744"/>
    <cellStyle name="Output 2 52 4" xfId="9745"/>
    <cellStyle name="Output 2 52 5" xfId="9746"/>
    <cellStyle name="Output 2 52 6" xfId="9747"/>
    <cellStyle name="Output 2 52 7" xfId="9748"/>
    <cellStyle name="Output 2 52 8" xfId="9749"/>
    <cellStyle name="Output 2 52 9" xfId="9750"/>
    <cellStyle name="Output 2 53" xfId="9751"/>
    <cellStyle name="Output 2 53 10" xfId="9752"/>
    <cellStyle name="Output 2 53 11" xfId="9753"/>
    <cellStyle name="Output 2 53 12" xfId="9754"/>
    <cellStyle name="Output 2 53 13" xfId="9755"/>
    <cellStyle name="Output 2 53 14" xfId="9756"/>
    <cellStyle name="Output 2 53 15" xfId="9757"/>
    <cellStyle name="Output 2 53 16" xfId="9758"/>
    <cellStyle name="Output 2 53 17" xfId="9759"/>
    <cellStyle name="Output 2 53 2" xfId="9760"/>
    <cellStyle name="Output 2 53 3" xfId="9761"/>
    <cellStyle name="Output 2 53 4" xfId="9762"/>
    <cellStyle name="Output 2 53 5" xfId="9763"/>
    <cellStyle name="Output 2 53 6" xfId="9764"/>
    <cellStyle name="Output 2 53 7" xfId="9765"/>
    <cellStyle name="Output 2 53 8" xfId="9766"/>
    <cellStyle name="Output 2 53 9" xfId="9767"/>
    <cellStyle name="Output 2 54" xfId="9768"/>
    <cellStyle name="Output 2 54 10" xfId="9769"/>
    <cellStyle name="Output 2 54 11" xfId="9770"/>
    <cellStyle name="Output 2 54 12" xfId="9771"/>
    <cellStyle name="Output 2 54 13" xfId="9772"/>
    <cellStyle name="Output 2 54 14" xfId="9773"/>
    <cellStyle name="Output 2 54 15" xfId="9774"/>
    <cellStyle name="Output 2 54 16" xfId="9775"/>
    <cellStyle name="Output 2 54 17" xfId="9776"/>
    <cellStyle name="Output 2 54 2" xfId="9777"/>
    <cellStyle name="Output 2 54 3" xfId="9778"/>
    <cellStyle name="Output 2 54 4" xfId="9779"/>
    <cellStyle name="Output 2 54 5" xfId="9780"/>
    <cellStyle name="Output 2 54 6" xfId="9781"/>
    <cellStyle name="Output 2 54 7" xfId="9782"/>
    <cellStyle name="Output 2 54 8" xfId="9783"/>
    <cellStyle name="Output 2 54 9" xfId="9784"/>
    <cellStyle name="Output 2 55" xfId="9785"/>
    <cellStyle name="Output 2 55 10" xfId="9786"/>
    <cellStyle name="Output 2 55 11" xfId="9787"/>
    <cellStyle name="Output 2 55 12" xfId="9788"/>
    <cellStyle name="Output 2 55 13" xfId="9789"/>
    <cellStyle name="Output 2 55 14" xfId="9790"/>
    <cellStyle name="Output 2 55 15" xfId="9791"/>
    <cellStyle name="Output 2 55 16" xfId="9792"/>
    <cellStyle name="Output 2 55 17" xfId="9793"/>
    <cellStyle name="Output 2 55 2" xfId="9794"/>
    <cellStyle name="Output 2 55 3" xfId="9795"/>
    <cellStyle name="Output 2 55 4" xfId="9796"/>
    <cellStyle name="Output 2 55 5" xfId="9797"/>
    <cellStyle name="Output 2 55 6" xfId="9798"/>
    <cellStyle name="Output 2 55 7" xfId="9799"/>
    <cellStyle name="Output 2 55 8" xfId="9800"/>
    <cellStyle name="Output 2 55 9" xfId="9801"/>
    <cellStyle name="Output 2 56" xfId="9802"/>
    <cellStyle name="Output 2 56 10" xfId="9803"/>
    <cellStyle name="Output 2 56 11" xfId="9804"/>
    <cellStyle name="Output 2 56 12" xfId="9805"/>
    <cellStyle name="Output 2 56 13" xfId="9806"/>
    <cellStyle name="Output 2 56 14" xfId="9807"/>
    <cellStyle name="Output 2 56 15" xfId="9808"/>
    <cellStyle name="Output 2 56 16" xfId="9809"/>
    <cellStyle name="Output 2 56 17" xfId="9810"/>
    <cellStyle name="Output 2 56 2" xfId="9811"/>
    <cellStyle name="Output 2 56 3" xfId="9812"/>
    <cellStyle name="Output 2 56 4" xfId="9813"/>
    <cellStyle name="Output 2 56 5" xfId="9814"/>
    <cellStyle name="Output 2 56 6" xfId="9815"/>
    <cellStyle name="Output 2 56 7" xfId="9816"/>
    <cellStyle name="Output 2 56 8" xfId="9817"/>
    <cellStyle name="Output 2 56 9" xfId="9818"/>
    <cellStyle name="Output 2 57" xfId="9819"/>
    <cellStyle name="Output 2 57 10" xfId="9820"/>
    <cellStyle name="Output 2 57 11" xfId="9821"/>
    <cellStyle name="Output 2 57 12" xfId="9822"/>
    <cellStyle name="Output 2 57 13" xfId="9823"/>
    <cellStyle name="Output 2 57 14" xfId="9824"/>
    <cellStyle name="Output 2 57 15" xfId="9825"/>
    <cellStyle name="Output 2 57 16" xfId="9826"/>
    <cellStyle name="Output 2 57 17" xfId="9827"/>
    <cellStyle name="Output 2 57 2" xfId="9828"/>
    <cellStyle name="Output 2 57 3" xfId="9829"/>
    <cellStyle name="Output 2 57 4" xfId="9830"/>
    <cellStyle name="Output 2 57 5" xfId="9831"/>
    <cellStyle name="Output 2 57 6" xfId="9832"/>
    <cellStyle name="Output 2 57 7" xfId="9833"/>
    <cellStyle name="Output 2 57 8" xfId="9834"/>
    <cellStyle name="Output 2 57 9" xfId="9835"/>
    <cellStyle name="Output 2 58" xfId="9836"/>
    <cellStyle name="Output 2 58 10" xfId="9837"/>
    <cellStyle name="Output 2 58 11" xfId="9838"/>
    <cellStyle name="Output 2 58 12" xfId="9839"/>
    <cellStyle name="Output 2 58 13" xfId="9840"/>
    <cellStyle name="Output 2 58 14" xfId="9841"/>
    <cellStyle name="Output 2 58 15" xfId="9842"/>
    <cellStyle name="Output 2 58 16" xfId="9843"/>
    <cellStyle name="Output 2 58 17" xfId="9844"/>
    <cellStyle name="Output 2 58 2" xfId="9845"/>
    <cellStyle name="Output 2 58 3" xfId="9846"/>
    <cellStyle name="Output 2 58 4" xfId="9847"/>
    <cellStyle name="Output 2 58 5" xfId="9848"/>
    <cellStyle name="Output 2 58 6" xfId="9849"/>
    <cellStyle name="Output 2 58 7" xfId="9850"/>
    <cellStyle name="Output 2 58 8" xfId="9851"/>
    <cellStyle name="Output 2 58 9" xfId="9852"/>
    <cellStyle name="Output 2 59" xfId="9853"/>
    <cellStyle name="Output 2 59 10" xfId="9854"/>
    <cellStyle name="Output 2 59 11" xfId="9855"/>
    <cellStyle name="Output 2 59 12" xfId="9856"/>
    <cellStyle name="Output 2 59 13" xfId="9857"/>
    <cellStyle name="Output 2 59 14" xfId="9858"/>
    <cellStyle name="Output 2 59 15" xfId="9859"/>
    <cellStyle name="Output 2 59 16" xfId="9860"/>
    <cellStyle name="Output 2 59 17" xfId="9861"/>
    <cellStyle name="Output 2 59 2" xfId="9862"/>
    <cellStyle name="Output 2 59 3" xfId="9863"/>
    <cellStyle name="Output 2 59 4" xfId="9864"/>
    <cellStyle name="Output 2 59 5" xfId="9865"/>
    <cellStyle name="Output 2 59 6" xfId="9866"/>
    <cellStyle name="Output 2 59 7" xfId="9867"/>
    <cellStyle name="Output 2 59 8" xfId="9868"/>
    <cellStyle name="Output 2 59 9" xfId="9869"/>
    <cellStyle name="Output 2 6" xfId="9870"/>
    <cellStyle name="Output 2 6 10" xfId="9871"/>
    <cellStyle name="Output 2 6 11" xfId="9872"/>
    <cellStyle name="Output 2 6 12" xfId="9873"/>
    <cellStyle name="Output 2 6 13" xfId="9874"/>
    <cellStyle name="Output 2 6 14" xfId="9875"/>
    <cellStyle name="Output 2 6 15" xfId="9876"/>
    <cellStyle name="Output 2 6 16" xfId="9877"/>
    <cellStyle name="Output 2 6 17" xfId="9878"/>
    <cellStyle name="Output 2 6 18" xfId="9879"/>
    <cellStyle name="Output 2 6 2" xfId="9880"/>
    <cellStyle name="Output 2 6 3" xfId="9881"/>
    <cellStyle name="Output 2 6 4" xfId="9882"/>
    <cellStyle name="Output 2 6 5" xfId="9883"/>
    <cellStyle name="Output 2 6 6" xfId="9884"/>
    <cellStyle name="Output 2 6 7" xfId="9885"/>
    <cellStyle name="Output 2 6 8" xfId="9886"/>
    <cellStyle name="Output 2 6 9" xfId="9887"/>
    <cellStyle name="Output 2 60" xfId="9888"/>
    <cellStyle name="Output 2 60 10" xfId="9889"/>
    <cellStyle name="Output 2 60 11" xfId="9890"/>
    <cellStyle name="Output 2 60 12" xfId="9891"/>
    <cellStyle name="Output 2 60 13" xfId="9892"/>
    <cellStyle name="Output 2 60 14" xfId="9893"/>
    <cellStyle name="Output 2 60 15" xfId="9894"/>
    <cellStyle name="Output 2 60 16" xfId="9895"/>
    <cellStyle name="Output 2 60 17" xfId="9896"/>
    <cellStyle name="Output 2 60 2" xfId="9897"/>
    <cellStyle name="Output 2 60 3" xfId="9898"/>
    <cellStyle name="Output 2 60 4" xfId="9899"/>
    <cellStyle name="Output 2 60 5" xfId="9900"/>
    <cellStyle name="Output 2 60 6" xfId="9901"/>
    <cellStyle name="Output 2 60 7" xfId="9902"/>
    <cellStyle name="Output 2 60 8" xfId="9903"/>
    <cellStyle name="Output 2 60 9" xfId="9904"/>
    <cellStyle name="Output 2 61" xfId="9905"/>
    <cellStyle name="Output 2 61 10" xfId="9906"/>
    <cellStyle name="Output 2 61 11" xfId="9907"/>
    <cellStyle name="Output 2 61 12" xfId="9908"/>
    <cellStyle name="Output 2 61 13" xfId="9909"/>
    <cellStyle name="Output 2 61 14" xfId="9910"/>
    <cellStyle name="Output 2 61 15" xfId="9911"/>
    <cellStyle name="Output 2 61 16" xfId="9912"/>
    <cellStyle name="Output 2 61 17" xfId="9913"/>
    <cellStyle name="Output 2 61 2" xfId="9914"/>
    <cellStyle name="Output 2 61 3" xfId="9915"/>
    <cellStyle name="Output 2 61 4" xfId="9916"/>
    <cellStyle name="Output 2 61 5" xfId="9917"/>
    <cellStyle name="Output 2 61 6" xfId="9918"/>
    <cellStyle name="Output 2 61 7" xfId="9919"/>
    <cellStyle name="Output 2 61 8" xfId="9920"/>
    <cellStyle name="Output 2 61 9" xfId="9921"/>
    <cellStyle name="Output 2 62" xfId="9922"/>
    <cellStyle name="Output 2 62 10" xfId="9923"/>
    <cellStyle name="Output 2 62 11" xfId="9924"/>
    <cellStyle name="Output 2 62 12" xfId="9925"/>
    <cellStyle name="Output 2 62 13" xfId="9926"/>
    <cellStyle name="Output 2 62 14" xfId="9927"/>
    <cellStyle name="Output 2 62 15" xfId="9928"/>
    <cellStyle name="Output 2 62 16" xfId="9929"/>
    <cellStyle name="Output 2 62 17" xfId="9930"/>
    <cellStyle name="Output 2 62 2" xfId="9931"/>
    <cellStyle name="Output 2 62 3" xfId="9932"/>
    <cellStyle name="Output 2 62 4" xfId="9933"/>
    <cellStyle name="Output 2 62 5" xfId="9934"/>
    <cellStyle name="Output 2 62 6" xfId="9935"/>
    <cellStyle name="Output 2 62 7" xfId="9936"/>
    <cellStyle name="Output 2 62 8" xfId="9937"/>
    <cellStyle name="Output 2 62 9" xfId="9938"/>
    <cellStyle name="Output 2 63" xfId="9939"/>
    <cellStyle name="Output 2 63 10" xfId="9940"/>
    <cellStyle name="Output 2 63 11" xfId="9941"/>
    <cellStyle name="Output 2 63 12" xfId="9942"/>
    <cellStyle name="Output 2 63 13" xfId="9943"/>
    <cellStyle name="Output 2 63 14" xfId="9944"/>
    <cellStyle name="Output 2 63 15" xfId="9945"/>
    <cellStyle name="Output 2 63 16" xfId="9946"/>
    <cellStyle name="Output 2 63 17" xfId="9947"/>
    <cellStyle name="Output 2 63 2" xfId="9948"/>
    <cellStyle name="Output 2 63 3" xfId="9949"/>
    <cellStyle name="Output 2 63 4" xfId="9950"/>
    <cellStyle name="Output 2 63 5" xfId="9951"/>
    <cellStyle name="Output 2 63 6" xfId="9952"/>
    <cellStyle name="Output 2 63 7" xfId="9953"/>
    <cellStyle name="Output 2 63 8" xfId="9954"/>
    <cellStyle name="Output 2 63 9" xfId="9955"/>
    <cellStyle name="Output 2 64" xfId="9956"/>
    <cellStyle name="Output 2 64 10" xfId="9957"/>
    <cellStyle name="Output 2 64 11" xfId="9958"/>
    <cellStyle name="Output 2 64 12" xfId="9959"/>
    <cellStyle name="Output 2 64 13" xfId="9960"/>
    <cellStyle name="Output 2 64 14" xfId="9961"/>
    <cellStyle name="Output 2 64 15" xfId="9962"/>
    <cellStyle name="Output 2 64 16" xfId="9963"/>
    <cellStyle name="Output 2 64 17" xfId="9964"/>
    <cellStyle name="Output 2 64 2" xfId="9965"/>
    <cellStyle name="Output 2 64 3" xfId="9966"/>
    <cellStyle name="Output 2 64 4" xfId="9967"/>
    <cellStyle name="Output 2 64 5" xfId="9968"/>
    <cellStyle name="Output 2 64 6" xfId="9969"/>
    <cellStyle name="Output 2 64 7" xfId="9970"/>
    <cellStyle name="Output 2 64 8" xfId="9971"/>
    <cellStyle name="Output 2 64 9" xfId="9972"/>
    <cellStyle name="Output 2 65" xfId="9973"/>
    <cellStyle name="Output 2 65 10" xfId="9974"/>
    <cellStyle name="Output 2 65 11" xfId="9975"/>
    <cellStyle name="Output 2 65 12" xfId="9976"/>
    <cellStyle name="Output 2 65 13" xfId="9977"/>
    <cellStyle name="Output 2 65 14" xfId="9978"/>
    <cellStyle name="Output 2 65 15" xfId="9979"/>
    <cellStyle name="Output 2 65 16" xfId="9980"/>
    <cellStyle name="Output 2 65 17" xfId="9981"/>
    <cellStyle name="Output 2 65 2" xfId="9982"/>
    <cellStyle name="Output 2 65 3" xfId="9983"/>
    <cellStyle name="Output 2 65 4" xfId="9984"/>
    <cellStyle name="Output 2 65 5" xfId="9985"/>
    <cellStyle name="Output 2 65 6" xfId="9986"/>
    <cellStyle name="Output 2 65 7" xfId="9987"/>
    <cellStyle name="Output 2 65 8" xfId="9988"/>
    <cellStyle name="Output 2 65 9" xfId="9989"/>
    <cellStyle name="Output 2 66" xfId="9990"/>
    <cellStyle name="Output 2 66 10" xfId="9991"/>
    <cellStyle name="Output 2 66 11" xfId="9992"/>
    <cellStyle name="Output 2 66 12" xfId="9993"/>
    <cellStyle name="Output 2 66 13" xfId="9994"/>
    <cellStyle name="Output 2 66 14" xfId="9995"/>
    <cellStyle name="Output 2 66 15" xfId="9996"/>
    <cellStyle name="Output 2 66 16" xfId="9997"/>
    <cellStyle name="Output 2 66 17" xfId="9998"/>
    <cellStyle name="Output 2 66 2" xfId="9999"/>
    <cellStyle name="Output 2 66 3" xfId="10000"/>
    <cellStyle name="Output 2 66 4" xfId="10001"/>
    <cellStyle name="Output 2 66 5" xfId="10002"/>
    <cellStyle name="Output 2 66 6" xfId="10003"/>
    <cellStyle name="Output 2 66 7" xfId="10004"/>
    <cellStyle name="Output 2 66 8" xfId="10005"/>
    <cellStyle name="Output 2 66 9" xfId="10006"/>
    <cellStyle name="Output 2 67" xfId="10007"/>
    <cellStyle name="Output 2 67 10" xfId="10008"/>
    <cellStyle name="Output 2 67 11" xfId="10009"/>
    <cellStyle name="Output 2 67 12" xfId="10010"/>
    <cellStyle name="Output 2 67 13" xfId="10011"/>
    <cellStyle name="Output 2 67 14" xfId="10012"/>
    <cellStyle name="Output 2 67 15" xfId="10013"/>
    <cellStyle name="Output 2 67 16" xfId="10014"/>
    <cellStyle name="Output 2 67 17" xfId="10015"/>
    <cellStyle name="Output 2 67 2" xfId="10016"/>
    <cellStyle name="Output 2 67 3" xfId="10017"/>
    <cellStyle name="Output 2 67 4" xfId="10018"/>
    <cellStyle name="Output 2 67 5" xfId="10019"/>
    <cellStyle name="Output 2 67 6" xfId="10020"/>
    <cellStyle name="Output 2 67 7" xfId="10021"/>
    <cellStyle name="Output 2 67 8" xfId="10022"/>
    <cellStyle name="Output 2 67 9" xfId="10023"/>
    <cellStyle name="Output 2 68" xfId="10024"/>
    <cellStyle name="Output 2 68 10" xfId="10025"/>
    <cellStyle name="Output 2 68 11" xfId="10026"/>
    <cellStyle name="Output 2 68 12" xfId="10027"/>
    <cellStyle name="Output 2 68 13" xfId="10028"/>
    <cellStyle name="Output 2 68 14" xfId="10029"/>
    <cellStyle name="Output 2 68 15" xfId="10030"/>
    <cellStyle name="Output 2 68 16" xfId="10031"/>
    <cellStyle name="Output 2 68 17" xfId="10032"/>
    <cellStyle name="Output 2 68 2" xfId="10033"/>
    <cellStyle name="Output 2 68 3" xfId="10034"/>
    <cellStyle name="Output 2 68 4" xfId="10035"/>
    <cellStyle name="Output 2 68 5" xfId="10036"/>
    <cellStyle name="Output 2 68 6" xfId="10037"/>
    <cellStyle name="Output 2 68 7" xfId="10038"/>
    <cellStyle name="Output 2 68 8" xfId="10039"/>
    <cellStyle name="Output 2 68 9" xfId="10040"/>
    <cellStyle name="Output 2 69" xfId="10041"/>
    <cellStyle name="Output 2 69 10" xfId="10042"/>
    <cellStyle name="Output 2 69 11" xfId="10043"/>
    <cellStyle name="Output 2 69 12" xfId="10044"/>
    <cellStyle name="Output 2 69 13" xfId="10045"/>
    <cellStyle name="Output 2 69 14" xfId="10046"/>
    <cellStyle name="Output 2 69 15" xfId="10047"/>
    <cellStyle name="Output 2 69 16" xfId="10048"/>
    <cellStyle name="Output 2 69 17" xfId="10049"/>
    <cellStyle name="Output 2 69 2" xfId="10050"/>
    <cellStyle name="Output 2 69 3" xfId="10051"/>
    <cellStyle name="Output 2 69 4" xfId="10052"/>
    <cellStyle name="Output 2 69 5" xfId="10053"/>
    <cellStyle name="Output 2 69 6" xfId="10054"/>
    <cellStyle name="Output 2 69 7" xfId="10055"/>
    <cellStyle name="Output 2 69 8" xfId="10056"/>
    <cellStyle name="Output 2 69 9" xfId="10057"/>
    <cellStyle name="Output 2 7" xfId="10058"/>
    <cellStyle name="Output 2 7 10" xfId="10059"/>
    <cellStyle name="Output 2 7 11" xfId="10060"/>
    <cellStyle name="Output 2 7 12" xfId="10061"/>
    <cellStyle name="Output 2 7 13" xfId="10062"/>
    <cellStyle name="Output 2 7 14" xfId="10063"/>
    <cellStyle name="Output 2 7 15" xfId="10064"/>
    <cellStyle name="Output 2 7 16" xfId="10065"/>
    <cellStyle name="Output 2 7 17" xfId="10066"/>
    <cellStyle name="Output 2 7 18" xfId="10067"/>
    <cellStyle name="Output 2 7 2" xfId="10068"/>
    <cellStyle name="Output 2 7 3" xfId="10069"/>
    <cellStyle name="Output 2 7 4" xfId="10070"/>
    <cellStyle name="Output 2 7 5" xfId="10071"/>
    <cellStyle name="Output 2 7 6" xfId="10072"/>
    <cellStyle name="Output 2 7 7" xfId="10073"/>
    <cellStyle name="Output 2 7 8" xfId="10074"/>
    <cellStyle name="Output 2 7 9" xfId="10075"/>
    <cellStyle name="Output 2 70" xfId="10076"/>
    <cellStyle name="Output 2 70 10" xfId="10077"/>
    <cellStyle name="Output 2 70 11" xfId="10078"/>
    <cellStyle name="Output 2 70 12" xfId="10079"/>
    <cellStyle name="Output 2 70 13" xfId="10080"/>
    <cellStyle name="Output 2 70 14" xfId="10081"/>
    <cellStyle name="Output 2 70 15" xfId="10082"/>
    <cellStyle name="Output 2 70 16" xfId="10083"/>
    <cellStyle name="Output 2 70 17" xfId="10084"/>
    <cellStyle name="Output 2 70 2" xfId="10085"/>
    <cellStyle name="Output 2 70 3" xfId="10086"/>
    <cellStyle name="Output 2 70 4" xfId="10087"/>
    <cellStyle name="Output 2 70 5" xfId="10088"/>
    <cellStyle name="Output 2 70 6" xfId="10089"/>
    <cellStyle name="Output 2 70 7" xfId="10090"/>
    <cellStyle name="Output 2 70 8" xfId="10091"/>
    <cellStyle name="Output 2 70 9" xfId="10092"/>
    <cellStyle name="Output 2 71" xfId="10093"/>
    <cellStyle name="Output 2 71 10" xfId="10094"/>
    <cellStyle name="Output 2 71 11" xfId="10095"/>
    <cellStyle name="Output 2 71 12" xfId="10096"/>
    <cellStyle name="Output 2 71 13" xfId="10097"/>
    <cellStyle name="Output 2 71 14" xfId="10098"/>
    <cellStyle name="Output 2 71 15" xfId="10099"/>
    <cellStyle name="Output 2 71 16" xfId="10100"/>
    <cellStyle name="Output 2 71 17" xfId="10101"/>
    <cellStyle name="Output 2 71 2" xfId="10102"/>
    <cellStyle name="Output 2 71 3" xfId="10103"/>
    <cellStyle name="Output 2 71 4" xfId="10104"/>
    <cellStyle name="Output 2 71 5" xfId="10105"/>
    <cellStyle name="Output 2 71 6" xfId="10106"/>
    <cellStyle name="Output 2 71 7" xfId="10107"/>
    <cellStyle name="Output 2 71 8" xfId="10108"/>
    <cellStyle name="Output 2 71 9" xfId="10109"/>
    <cellStyle name="Output 2 72" xfId="10110"/>
    <cellStyle name="Output 2 72 10" xfId="10111"/>
    <cellStyle name="Output 2 72 11" xfId="10112"/>
    <cellStyle name="Output 2 72 12" xfId="10113"/>
    <cellStyle name="Output 2 72 13" xfId="10114"/>
    <cellStyle name="Output 2 72 14" xfId="10115"/>
    <cellStyle name="Output 2 72 15" xfId="10116"/>
    <cellStyle name="Output 2 72 16" xfId="10117"/>
    <cellStyle name="Output 2 72 17" xfId="10118"/>
    <cellStyle name="Output 2 72 2" xfId="10119"/>
    <cellStyle name="Output 2 72 3" xfId="10120"/>
    <cellStyle name="Output 2 72 4" xfId="10121"/>
    <cellStyle name="Output 2 72 5" xfId="10122"/>
    <cellStyle name="Output 2 72 6" xfId="10123"/>
    <cellStyle name="Output 2 72 7" xfId="10124"/>
    <cellStyle name="Output 2 72 8" xfId="10125"/>
    <cellStyle name="Output 2 72 9" xfId="10126"/>
    <cellStyle name="Output 2 73" xfId="10127"/>
    <cellStyle name="Output 2 73 10" xfId="10128"/>
    <cellStyle name="Output 2 73 11" xfId="10129"/>
    <cellStyle name="Output 2 73 12" xfId="10130"/>
    <cellStyle name="Output 2 73 13" xfId="10131"/>
    <cellStyle name="Output 2 73 14" xfId="10132"/>
    <cellStyle name="Output 2 73 15" xfId="10133"/>
    <cellStyle name="Output 2 73 16" xfId="10134"/>
    <cellStyle name="Output 2 73 17" xfId="10135"/>
    <cellStyle name="Output 2 73 2" xfId="10136"/>
    <cellStyle name="Output 2 73 3" xfId="10137"/>
    <cellStyle name="Output 2 73 4" xfId="10138"/>
    <cellStyle name="Output 2 73 5" xfId="10139"/>
    <cellStyle name="Output 2 73 6" xfId="10140"/>
    <cellStyle name="Output 2 73 7" xfId="10141"/>
    <cellStyle name="Output 2 73 8" xfId="10142"/>
    <cellStyle name="Output 2 73 9" xfId="10143"/>
    <cellStyle name="Output 2 74" xfId="10144"/>
    <cellStyle name="Output 2 74 10" xfId="10145"/>
    <cellStyle name="Output 2 74 11" xfId="10146"/>
    <cellStyle name="Output 2 74 12" xfId="10147"/>
    <cellStyle name="Output 2 74 13" xfId="10148"/>
    <cellStyle name="Output 2 74 14" xfId="10149"/>
    <cellStyle name="Output 2 74 15" xfId="10150"/>
    <cellStyle name="Output 2 74 16" xfId="10151"/>
    <cellStyle name="Output 2 74 17" xfId="10152"/>
    <cellStyle name="Output 2 74 2" xfId="10153"/>
    <cellStyle name="Output 2 74 3" xfId="10154"/>
    <cellStyle name="Output 2 74 4" xfId="10155"/>
    <cellStyle name="Output 2 74 5" xfId="10156"/>
    <cellStyle name="Output 2 74 6" xfId="10157"/>
    <cellStyle name="Output 2 74 7" xfId="10158"/>
    <cellStyle name="Output 2 74 8" xfId="10159"/>
    <cellStyle name="Output 2 74 9" xfId="10160"/>
    <cellStyle name="Output 2 75" xfId="10161"/>
    <cellStyle name="Output 2 75 10" xfId="10162"/>
    <cellStyle name="Output 2 75 11" xfId="10163"/>
    <cellStyle name="Output 2 75 12" xfId="10164"/>
    <cellStyle name="Output 2 75 13" xfId="10165"/>
    <cellStyle name="Output 2 75 14" xfId="10166"/>
    <cellStyle name="Output 2 75 15" xfId="10167"/>
    <cellStyle name="Output 2 75 16" xfId="10168"/>
    <cellStyle name="Output 2 75 17" xfId="10169"/>
    <cellStyle name="Output 2 75 2" xfId="10170"/>
    <cellStyle name="Output 2 75 3" xfId="10171"/>
    <cellStyle name="Output 2 75 4" xfId="10172"/>
    <cellStyle name="Output 2 75 5" xfId="10173"/>
    <cellStyle name="Output 2 75 6" xfId="10174"/>
    <cellStyle name="Output 2 75 7" xfId="10175"/>
    <cellStyle name="Output 2 75 8" xfId="10176"/>
    <cellStyle name="Output 2 75 9" xfId="10177"/>
    <cellStyle name="Output 2 76" xfId="10178"/>
    <cellStyle name="Output 2 76 10" xfId="10179"/>
    <cellStyle name="Output 2 76 11" xfId="10180"/>
    <cellStyle name="Output 2 76 12" xfId="10181"/>
    <cellStyle name="Output 2 76 13" xfId="10182"/>
    <cellStyle name="Output 2 76 14" xfId="10183"/>
    <cellStyle name="Output 2 76 15" xfId="10184"/>
    <cellStyle name="Output 2 76 16" xfId="10185"/>
    <cellStyle name="Output 2 76 17" xfId="10186"/>
    <cellStyle name="Output 2 76 2" xfId="10187"/>
    <cellStyle name="Output 2 76 3" xfId="10188"/>
    <cellStyle name="Output 2 76 4" xfId="10189"/>
    <cellStyle name="Output 2 76 5" xfId="10190"/>
    <cellStyle name="Output 2 76 6" xfId="10191"/>
    <cellStyle name="Output 2 76 7" xfId="10192"/>
    <cellStyle name="Output 2 76 8" xfId="10193"/>
    <cellStyle name="Output 2 76 9" xfId="10194"/>
    <cellStyle name="Output 2 77" xfId="10195"/>
    <cellStyle name="Output 2 77 10" xfId="10196"/>
    <cellStyle name="Output 2 77 11" xfId="10197"/>
    <cellStyle name="Output 2 77 12" xfId="10198"/>
    <cellStyle name="Output 2 77 13" xfId="10199"/>
    <cellStyle name="Output 2 77 14" xfId="10200"/>
    <cellStyle name="Output 2 77 15" xfId="10201"/>
    <cellStyle name="Output 2 77 16" xfId="10202"/>
    <cellStyle name="Output 2 77 17" xfId="10203"/>
    <cellStyle name="Output 2 77 2" xfId="10204"/>
    <cellStyle name="Output 2 77 3" xfId="10205"/>
    <cellStyle name="Output 2 77 4" xfId="10206"/>
    <cellStyle name="Output 2 77 5" xfId="10207"/>
    <cellStyle name="Output 2 77 6" xfId="10208"/>
    <cellStyle name="Output 2 77 7" xfId="10209"/>
    <cellStyle name="Output 2 77 8" xfId="10210"/>
    <cellStyle name="Output 2 77 9" xfId="10211"/>
    <cellStyle name="Output 2 78" xfId="10212"/>
    <cellStyle name="Output 2 78 10" xfId="10213"/>
    <cellStyle name="Output 2 78 11" xfId="10214"/>
    <cellStyle name="Output 2 78 12" xfId="10215"/>
    <cellStyle name="Output 2 78 13" xfId="10216"/>
    <cellStyle name="Output 2 78 14" xfId="10217"/>
    <cellStyle name="Output 2 78 15" xfId="10218"/>
    <cellStyle name="Output 2 78 16" xfId="10219"/>
    <cellStyle name="Output 2 78 17" xfId="10220"/>
    <cellStyle name="Output 2 78 2" xfId="10221"/>
    <cellStyle name="Output 2 78 3" xfId="10222"/>
    <cellStyle name="Output 2 78 4" xfId="10223"/>
    <cellStyle name="Output 2 78 5" xfId="10224"/>
    <cellStyle name="Output 2 78 6" xfId="10225"/>
    <cellStyle name="Output 2 78 7" xfId="10226"/>
    <cellStyle name="Output 2 78 8" xfId="10227"/>
    <cellStyle name="Output 2 78 9" xfId="10228"/>
    <cellStyle name="Output 2 79" xfId="10229"/>
    <cellStyle name="Output 2 79 10" xfId="10230"/>
    <cellStyle name="Output 2 79 11" xfId="10231"/>
    <cellStyle name="Output 2 79 12" xfId="10232"/>
    <cellStyle name="Output 2 79 13" xfId="10233"/>
    <cellStyle name="Output 2 79 14" xfId="10234"/>
    <cellStyle name="Output 2 79 15" xfId="10235"/>
    <cellStyle name="Output 2 79 16" xfId="10236"/>
    <cellStyle name="Output 2 79 17" xfId="10237"/>
    <cellStyle name="Output 2 79 2" xfId="10238"/>
    <cellStyle name="Output 2 79 3" xfId="10239"/>
    <cellStyle name="Output 2 79 4" xfId="10240"/>
    <cellStyle name="Output 2 79 5" xfId="10241"/>
    <cellStyle name="Output 2 79 6" xfId="10242"/>
    <cellStyle name="Output 2 79 7" xfId="10243"/>
    <cellStyle name="Output 2 79 8" xfId="10244"/>
    <cellStyle name="Output 2 79 9" xfId="10245"/>
    <cellStyle name="Output 2 8" xfId="10246"/>
    <cellStyle name="Output 2 8 10" xfId="10247"/>
    <cellStyle name="Output 2 8 11" xfId="10248"/>
    <cellStyle name="Output 2 8 12" xfId="10249"/>
    <cellStyle name="Output 2 8 13" xfId="10250"/>
    <cellStyle name="Output 2 8 14" xfId="10251"/>
    <cellStyle name="Output 2 8 15" xfId="10252"/>
    <cellStyle name="Output 2 8 16" xfId="10253"/>
    <cellStyle name="Output 2 8 17" xfId="10254"/>
    <cellStyle name="Output 2 8 18" xfId="10255"/>
    <cellStyle name="Output 2 8 2" xfId="10256"/>
    <cellStyle name="Output 2 8 3" xfId="10257"/>
    <cellStyle name="Output 2 8 4" xfId="10258"/>
    <cellStyle name="Output 2 8 5" xfId="10259"/>
    <cellStyle name="Output 2 8 6" xfId="10260"/>
    <cellStyle name="Output 2 8 7" xfId="10261"/>
    <cellStyle name="Output 2 8 8" xfId="10262"/>
    <cellStyle name="Output 2 8 9" xfId="10263"/>
    <cellStyle name="Output 2 80" xfId="10264"/>
    <cellStyle name="Output 2 80 10" xfId="10265"/>
    <cellStyle name="Output 2 80 11" xfId="10266"/>
    <cellStyle name="Output 2 80 12" xfId="10267"/>
    <cellStyle name="Output 2 80 13" xfId="10268"/>
    <cellStyle name="Output 2 80 14" xfId="10269"/>
    <cellStyle name="Output 2 80 15" xfId="10270"/>
    <cellStyle name="Output 2 80 16" xfId="10271"/>
    <cellStyle name="Output 2 80 17" xfId="10272"/>
    <cellStyle name="Output 2 80 2" xfId="10273"/>
    <cellStyle name="Output 2 80 3" xfId="10274"/>
    <cellStyle name="Output 2 80 4" xfId="10275"/>
    <cellStyle name="Output 2 80 5" xfId="10276"/>
    <cellStyle name="Output 2 80 6" xfId="10277"/>
    <cellStyle name="Output 2 80 7" xfId="10278"/>
    <cellStyle name="Output 2 80 8" xfId="10279"/>
    <cellStyle name="Output 2 80 9" xfId="10280"/>
    <cellStyle name="Output 2 81" xfId="10281"/>
    <cellStyle name="Output 2 81 10" xfId="10282"/>
    <cellStyle name="Output 2 81 11" xfId="10283"/>
    <cellStyle name="Output 2 81 12" xfId="10284"/>
    <cellStyle name="Output 2 81 13" xfId="10285"/>
    <cellStyle name="Output 2 81 14" xfId="10286"/>
    <cellStyle name="Output 2 81 15" xfId="10287"/>
    <cellStyle name="Output 2 81 16" xfId="10288"/>
    <cellStyle name="Output 2 81 17" xfId="10289"/>
    <cellStyle name="Output 2 81 2" xfId="10290"/>
    <cellStyle name="Output 2 81 3" xfId="10291"/>
    <cellStyle name="Output 2 81 4" xfId="10292"/>
    <cellStyle name="Output 2 81 5" xfId="10293"/>
    <cellStyle name="Output 2 81 6" xfId="10294"/>
    <cellStyle name="Output 2 81 7" xfId="10295"/>
    <cellStyle name="Output 2 81 8" xfId="10296"/>
    <cellStyle name="Output 2 81 9" xfId="10297"/>
    <cellStyle name="Output 2 82" xfId="10298"/>
    <cellStyle name="Output 2 82 10" xfId="10299"/>
    <cellStyle name="Output 2 82 11" xfId="10300"/>
    <cellStyle name="Output 2 82 12" xfId="10301"/>
    <cellStyle name="Output 2 82 13" xfId="10302"/>
    <cellStyle name="Output 2 82 14" xfId="10303"/>
    <cellStyle name="Output 2 82 15" xfId="10304"/>
    <cellStyle name="Output 2 82 16" xfId="10305"/>
    <cellStyle name="Output 2 82 17" xfId="10306"/>
    <cellStyle name="Output 2 82 2" xfId="10307"/>
    <cellStyle name="Output 2 82 3" xfId="10308"/>
    <cellStyle name="Output 2 82 4" xfId="10309"/>
    <cellStyle name="Output 2 82 5" xfId="10310"/>
    <cellStyle name="Output 2 82 6" xfId="10311"/>
    <cellStyle name="Output 2 82 7" xfId="10312"/>
    <cellStyle name="Output 2 82 8" xfId="10313"/>
    <cellStyle name="Output 2 82 9" xfId="10314"/>
    <cellStyle name="Output 2 83" xfId="10315"/>
    <cellStyle name="Output 2 83 10" xfId="10316"/>
    <cellStyle name="Output 2 83 11" xfId="10317"/>
    <cellStyle name="Output 2 83 12" xfId="10318"/>
    <cellStyle name="Output 2 83 13" xfId="10319"/>
    <cellStyle name="Output 2 83 14" xfId="10320"/>
    <cellStyle name="Output 2 83 15" xfId="10321"/>
    <cellStyle name="Output 2 83 16" xfId="10322"/>
    <cellStyle name="Output 2 83 17" xfId="10323"/>
    <cellStyle name="Output 2 83 2" xfId="10324"/>
    <cellStyle name="Output 2 83 3" xfId="10325"/>
    <cellStyle name="Output 2 83 4" xfId="10326"/>
    <cellStyle name="Output 2 83 5" xfId="10327"/>
    <cellStyle name="Output 2 83 6" xfId="10328"/>
    <cellStyle name="Output 2 83 7" xfId="10329"/>
    <cellStyle name="Output 2 83 8" xfId="10330"/>
    <cellStyle name="Output 2 83 9" xfId="10331"/>
    <cellStyle name="Output 2 84" xfId="10332"/>
    <cellStyle name="Output 2 84 10" xfId="10333"/>
    <cellStyle name="Output 2 84 11" xfId="10334"/>
    <cellStyle name="Output 2 84 12" xfId="10335"/>
    <cellStyle name="Output 2 84 13" xfId="10336"/>
    <cellStyle name="Output 2 84 14" xfId="10337"/>
    <cellStyle name="Output 2 84 15" xfId="10338"/>
    <cellStyle name="Output 2 84 16" xfId="10339"/>
    <cellStyle name="Output 2 84 17" xfId="10340"/>
    <cellStyle name="Output 2 84 2" xfId="10341"/>
    <cellStyle name="Output 2 84 3" xfId="10342"/>
    <cellStyle name="Output 2 84 4" xfId="10343"/>
    <cellStyle name="Output 2 84 5" xfId="10344"/>
    <cellStyle name="Output 2 84 6" xfId="10345"/>
    <cellStyle name="Output 2 84 7" xfId="10346"/>
    <cellStyle name="Output 2 84 8" xfId="10347"/>
    <cellStyle name="Output 2 84 9" xfId="10348"/>
    <cellStyle name="Output 2 85" xfId="10349"/>
    <cellStyle name="Output 2 85 10" xfId="10350"/>
    <cellStyle name="Output 2 85 11" xfId="10351"/>
    <cellStyle name="Output 2 85 12" xfId="10352"/>
    <cellStyle name="Output 2 85 13" xfId="10353"/>
    <cellStyle name="Output 2 85 14" xfId="10354"/>
    <cellStyle name="Output 2 85 15" xfId="10355"/>
    <cellStyle name="Output 2 85 16" xfId="10356"/>
    <cellStyle name="Output 2 85 17" xfId="10357"/>
    <cellStyle name="Output 2 85 2" xfId="10358"/>
    <cellStyle name="Output 2 85 3" xfId="10359"/>
    <cellStyle name="Output 2 85 4" xfId="10360"/>
    <cellStyle name="Output 2 85 5" xfId="10361"/>
    <cellStyle name="Output 2 85 6" xfId="10362"/>
    <cellStyle name="Output 2 85 7" xfId="10363"/>
    <cellStyle name="Output 2 85 8" xfId="10364"/>
    <cellStyle name="Output 2 85 9" xfId="10365"/>
    <cellStyle name="Output 2 86" xfId="10366"/>
    <cellStyle name="Output 2 86 10" xfId="10367"/>
    <cellStyle name="Output 2 86 11" xfId="10368"/>
    <cellStyle name="Output 2 86 12" xfId="10369"/>
    <cellStyle name="Output 2 86 13" xfId="10370"/>
    <cellStyle name="Output 2 86 14" xfId="10371"/>
    <cellStyle name="Output 2 86 15" xfId="10372"/>
    <cellStyle name="Output 2 86 16" xfId="10373"/>
    <cellStyle name="Output 2 86 17" xfId="10374"/>
    <cellStyle name="Output 2 86 2" xfId="10375"/>
    <cellStyle name="Output 2 86 3" xfId="10376"/>
    <cellStyle name="Output 2 86 4" xfId="10377"/>
    <cellStyle name="Output 2 86 5" xfId="10378"/>
    <cellStyle name="Output 2 86 6" xfId="10379"/>
    <cellStyle name="Output 2 86 7" xfId="10380"/>
    <cellStyle name="Output 2 86 8" xfId="10381"/>
    <cellStyle name="Output 2 86 9" xfId="10382"/>
    <cellStyle name="Output 2 87" xfId="10383"/>
    <cellStyle name="Output 2 87 10" xfId="10384"/>
    <cellStyle name="Output 2 87 11" xfId="10385"/>
    <cellStyle name="Output 2 87 12" xfId="10386"/>
    <cellStyle name="Output 2 87 13" xfId="10387"/>
    <cellStyle name="Output 2 87 14" xfId="10388"/>
    <cellStyle name="Output 2 87 15" xfId="10389"/>
    <cellStyle name="Output 2 87 16" xfId="10390"/>
    <cellStyle name="Output 2 87 17" xfId="10391"/>
    <cellStyle name="Output 2 87 2" xfId="10392"/>
    <cellStyle name="Output 2 87 3" xfId="10393"/>
    <cellStyle name="Output 2 87 4" xfId="10394"/>
    <cellStyle name="Output 2 87 5" xfId="10395"/>
    <cellStyle name="Output 2 87 6" xfId="10396"/>
    <cellStyle name="Output 2 87 7" xfId="10397"/>
    <cellStyle name="Output 2 87 8" xfId="10398"/>
    <cellStyle name="Output 2 87 9" xfId="10399"/>
    <cellStyle name="Output 2 88" xfId="10400"/>
    <cellStyle name="Output 2 88 10" xfId="10401"/>
    <cellStyle name="Output 2 88 11" xfId="10402"/>
    <cellStyle name="Output 2 88 12" xfId="10403"/>
    <cellStyle name="Output 2 88 13" xfId="10404"/>
    <cellStyle name="Output 2 88 14" xfId="10405"/>
    <cellStyle name="Output 2 88 15" xfId="10406"/>
    <cellStyle name="Output 2 88 16" xfId="10407"/>
    <cellStyle name="Output 2 88 17" xfId="10408"/>
    <cellStyle name="Output 2 88 2" xfId="10409"/>
    <cellStyle name="Output 2 88 3" xfId="10410"/>
    <cellStyle name="Output 2 88 4" xfId="10411"/>
    <cellStyle name="Output 2 88 5" xfId="10412"/>
    <cellStyle name="Output 2 88 6" xfId="10413"/>
    <cellStyle name="Output 2 88 7" xfId="10414"/>
    <cellStyle name="Output 2 88 8" xfId="10415"/>
    <cellStyle name="Output 2 88 9" xfId="10416"/>
    <cellStyle name="Output 2 89" xfId="10417"/>
    <cellStyle name="Output 2 89 10" xfId="10418"/>
    <cellStyle name="Output 2 89 11" xfId="10419"/>
    <cellStyle name="Output 2 89 12" xfId="10420"/>
    <cellStyle name="Output 2 89 13" xfId="10421"/>
    <cellStyle name="Output 2 89 14" xfId="10422"/>
    <cellStyle name="Output 2 89 15" xfId="10423"/>
    <cellStyle name="Output 2 89 16" xfId="10424"/>
    <cellStyle name="Output 2 89 17" xfId="10425"/>
    <cellStyle name="Output 2 89 2" xfId="10426"/>
    <cellStyle name="Output 2 89 3" xfId="10427"/>
    <cellStyle name="Output 2 89 4" xfId="10428"/>
    <cellStyle name="Output 2 89 5" xfId="10429"/>
    <cellStyle name="Output 2 89 6" xfId="10430"/>
    <cellStyle name="Output 2 89 7" xfId="10431"/>
    <cellStyle name="Output 2 89 8" xfId="10432"/>
    <cellStyle name="Output 2 89 9" xfId="10433"/>
    <cellStyle name="Output 2 9" xfId="10434"/>
    <cellStyle name="Output 2 9 10" xfId="10435"/>
    <cellStyle name="Output 2 9 11" xfId="10436"/>
    <cellStyle name="Output 2 9 12" xfId="10437"/>
    <cellStyle name="Output 2 9 13" xfId="10438"/>
    <cellStyle name="Output 2 9 14" xfId="10439"/>
    <cellStyle name="Output 2 9 15" xfId="10440"/>
    <cellStyle name="Output 2 9 16" xfId="10441"/>
    <cellStyle name="Output 2 9 17" xfId="10442"/>
    <cellStyle name="Output 2 9 18" xfId="10443"/>
    <cellStyle name="Output 2 9 2" xfId="10444"/>
    <cellStyle name="Output 2 9 3" xfId="10445"/>
    <cellStyle name="Output 2 9 4" xfId="10446"/>
    <cellStyle name="Output 2 9 5" xfId="10447"/>
    <cellStyle name="Output 2 9 6" xfId="10448"/>
    <cellStyle name="Output 2 9 7" xfId="10449"/>
    <cellStyle name="Output 2 9 8" xfId="10450"/>
    <cellStyle name="Output 2 9 9" xfId="10451"/>
    <cellStyle name="Output 2 90" xfId="10452"/>
    <cellStyle name="Output 2 90 10" xfId="10453"/>
    <cellStyle name="Output 2 90 11" xfId="10454"/>
    <cellStyle name="Output 2 90 12" xfId="10455"/>
    <cellStyle name="Output 2 90 13" xfId="10456"/>
    <cellStyle name="Output 2 90 14" xfId="10457"/>
    <cellStyle name="Output 2 90 15" xfId="10458"/>
    <cellStyle name="Output 2 90 16" xfId="10459"/>
    <cellStyle name="Output 2 90 17" xfId="10460"/>
    <cellStyle name="Output 2 90 2" xfId="10461"/>
    <cellStyle name="Output 2 90 3" xfId="10462"/>
    <cellStyle name="Output 2 90 4" xfId="10463"/>
    <cellStyle name="Output 2 90 5" xfId="10464"/>
    <cellStyle name="Output 2 90 6" xfId="10465"/>
    <cellStyle name="Output 2 90 7" xfId="10466"/>
    <cellStyle name="Output 2 90 8" xfId="10467"/>
    <cellStyle name="Output 2 90 9" xfId="10468"/>
    <cellStyle name="Output 2 91" xfId="10469"/>
    <cellStyle name="Output 2 91 10" xfId="10470"/>
    <cellStyle name="Output 2 91 11" xfId="10471"/>
    <cellStyle name="Output 2 91 12" xfId="10472"/>
    <cellStyle name="Output 2 91 13" xfId="10473"/>
    <cellStyle name="Output 2 91 14" xfId="10474"/>
    <cellStyle name="Output 2 91 15" xfId="10475"/>
    <cellStyle name="Output 2 91 16" xfId="10476"/>
    <cellStyle name="Output 2 91 17" xfId="10477"/>
    <cellStyle name="Output 2 91 2" xfId="10478"/>
    <cellStyle name="Output 2 91 3" xfId="10479"/>
    <cellStyle name="Output 2 91 4" xfId="10480"/>
    <cellStyle name="Output 2 91 5" xfId="10481"/>
    <cellStyle name="Output 2 91 6" xfId="10482"/>
    <cellStyle name="Output 2 91 7" xfId="10483"/>
    <cellStyle name="Output 2 91 8" xfId="10484"/>
    <cellStyle name="Output 2 91 9" xfId="10485"/>
    <cellStyle name="Output 2 92" xfId="10486"/>
    <cellStyle name="Output 2 92 10" xfId="10487"/>
    <cellStyle name="Output 2 92 11" xfId="10488"/>
    <cellStyle name="Output 2 92 12" xfId="10489"/>
    <cellStyle name="Output 2 92 13" xfId="10490"/>
    <cellStyle name="Output 2 92 14" xfId="10491"/>
    <cellStyle name="Output 2 92 15" xfId="10492"/>
    <cellStyle name="Output 2 92 16" xfId="10493"/>
    <cellStyle name="Output 2 92 17" xfId="10494"/>
    <cellStyle name="Output 2 92 2" xfId="10495"/>
    <cellStyle name="Output 2 92 3" xfId="10496"/>
    <cellStyle name="Output 2 92 4" xfId="10497"/>
    <cellStyle name="Output 2 92 5" xfId="10498"/>
    <cellStyle name="Output 2 92 6" xfId="10499"/>
    <cellStyle name="Output 2 92 7" xfId="10500"/>
    <cellStyle name="Output 2 92 8" xfId="10501"/>
    <cellStyle name="Output 2 92 9" xfId="10502"/>
    <cellStyle name="Output 2 93" xfId="10503"/>
    <cellStyle name="Output 2 93 10" xfId="10504"/>
    <cellStyle name="Output 2 93 11" xfId="10505"/>
    <cellStyle name="Output 2 93 12" xfId="10506"/>
    <cellStyle name="Output 2 93 13" xfId="10507"/>
    <cellStyle name="Output 2 93 14" xfId="10508"/>
    <cellStyle name="Output 2 93 15" xfId="10509"/>
    <cellStyle name="Output 2 93 16" xfId="10510"/>
    <cellStyle name="Output 2 93 17" xfId="10511"/>
    <cellStyle name="Output 2 93 2" xfId="10512"/>
    <cellStyle name="Output 2 93 3" xfId="10513"/>
    <cellStyle name="Output 2 93 4" xfId="10514"/>
    <cellStyle name="Output 2 93 5" xfId="10515"/>
    <cellStyle name="Output 2 93 6" xfId="10516"/>
    <cellStyle name="Output 2 93 7" xfId="10517"/>
    <cellStyle name="Output 2 93 8" xfId="10518"/>
    <cellStyle name="Output 2 93 9" xfId="10519"/>
    <cellStyle name="Output 2 94" xfId="10520"/>
    <cellStyle name="Output 2 94 10" xfId="10521"/>
    <cellStyle name="Output 2 94 11" xfId="10522"/>
    <cellStyle name="Output 2 94 12" xfId="10523"/>
    <cellStyle name="Output 2 94 13" xfId="10524"/>
    <cellStyle name="Output 2 94 14" xfId="10525"/>
    <cellStyle name="Output 2 94 15" xfId="10526"/>
    <cellStyle name="Output 2 94 16" xfId="10527"/>
    <cellStyle name="Output 2 94 17" xfId="10528"/>
    <cellStyle name="Output 2 94 2" xfId="10529"/>
    <cellStyle name="Output 2 94 3" xfId="10530"/>
    <cellStyle name="Output 2 94 4" xfId="10531"/>
    <cellStyle name="Output 2 94 5" xfId="10532"/>
    <cellStyle name="Output 2 94 6" xfId="10533"/>
    <cellStyle name="Output 2 94 7" xfId="10534"/>
    <cellStyle name="Output 2 94 8" xfId="10535"/>
    <cellStyle name="Output 2 94 9" xfId="10536"/>
    <cellStyle name="Output 2 95" xfId="10537"/>
    <cellStyle name="Output 2 95 10" xfId="10538"/>
    <cellStyle name="Output 2 95 11" xfId="10539"/>
    <cellStyle name="Output 2 95 12" xfId="10540"/>
    <cellStyle name="Output 2 95 13" xfId="10541"/>
    <cellStyle name="Output 2 95 14" xfId="10542"/>
    <cellStyle name="Output 2 95 15" xfId="10543"/>
    <cellStyle name="Output 2 95 16" xfId="10544"/>
    <cellStyle name="Output 2 95 17" xfId="10545"/>
    <cellStyle name="Output 2 95 2" xfId="10546"/>
    <cellStyle name="Output 2 95 3" xfId="10547"/>
    <cellStyle name="Output 2 95 4" xfId="10548"/>
    <cellStyle name="Output 2 95 5" xfId="10549"/>
    <cellStyle name="Output 2 95 6" xfId="10550"/>
    <cellStyle name="Output 2 95 7" xfId="10551"/>
    <cellStyle name="Output 2 95 8" xfId="10552"/>
    <cellStyle name="Output 2 95 9" xfId="10553"/>
    <cellStyle name="Output 2 96" xfId="10554"/>
    <cellStyle name="Output 2 96 10" xfId="10555"/>
    <cellStyle name="Output 2 96 11" xfId="10556"/>
    <cellStyle name="Output 2 96 12" xfId="10557"/>
    <cellStyle name="Output 2 96 13" xfId="10558"/>
    <cellStyle name="Output 2 96 14" xfId="10559"/>
    <cellStyle name="Output 2 96 15" xfId="10560"/>
    <cellStyle name="Output 2 96 16" xfId="10561"/>
    <cellStyle name="Output 2 96 17" xfId="10562"/>
    <cellStyle name="Output 2 96 2" xfId="10563"/>
    <cellStyle name="Output 2 96 3" xfId="10564"/>
    <cellStyle name="Output 2 96 4" xfId="10565"/>
    <cellStyle name="Output 2 96 5" xfId="10566"/>
    <cellStyle name="Output 2 96 6" xfId="10567"/>
    <cellStyle name="Output 2 96 7" xfId="10568"/>
    <cellStyle name="Output 2 96 8" xfId="10569"/>
    <cellStyle name="Output 2 96 9" xfId="10570"/>
    <cellStyle name="Output 2 97" xfId="10571"/>
    <cellStyle name="Output 2 97 10" xfId="10572"/>
    <cellStyle name="Output 2 97 11" xfId="10573"/>
    <cellStyle name="Output 2 97 12" xfId="10574"/>
    <cellStyle name="Output 2 97 13" xfId="10575"/>
    <cellStyle name="Output 2 97 14" xfId="10576"/>
    <cellStyle name="Output 2 97 15" xfId="10577"/>
    <cellStyle name="Output 2 97 16" xfId="10578"/>
    <cellStyle name="Output 2 97 17" xfId="10579"/>
    <cellStyle name="Output 2 97 2" xfId="10580"/>
    <cellStyle name="Output 2 97 3" xfId="10581"/>
    <cellStyle name="Output 2 97 4" xfId="10582"/>
    <cellStyle name="Output 2 97 5" xfId="10583"/>
    <cellStyle name="Output 2 97 6" xfId="10584"/>
    <cellStyle name="Output 2 97 7" xfId="10585"/>
    <cellStyle name="Output 2 97 8" xfId="10586"/>
    <cellStyle name="Output 2 97 9" xfId="10587"/>
    <cellStyle name="Output 2 98" xfId="10588"/>
    <cellStyle name="Output 2 98 10" xfId="10589"/>
    <cellStyle name="Output 2 98 11" xfId="10590"/>
    <cellStyle name="Output 2 98 12" xfId="10591"/>
    <cellStyle name="Output 2 98 13" xfId="10592"/>
    <cellStyle name="Output 2 98 14" xfId="10593"/>
    <cellStyle name="Output 2 98 15" xfId="10594"/>
    <cellStyle name="Output 2 98 16" xfId="10595"/>
    <cellStyle name="Output 2 98 17" xfId="10596"/>
    <cellStyle name="Output 2 98 2" xfId="10597"/>
    <cellStyle name="Output 2 98 3" xfId="10598"/>
    <cellStyle name="Output 2 98 4" xfId="10599"/>
    <cellStyle name="Output 2 98 5" xfId="10600"/>
    <cellStyle name="Output 2 98 6" xfId="10601"/>
    <cellStyle name="Output 2 98 7" xfId="10602"/>
    <cellStyle name="Output 2 98 8" xfId="10603"/>
    <cellStyle name="Output 2 98 9" xfId="10604"/>
    <cellStyle name="Output 2 99" xfId="10605"/>
    <cellStyle name="Output 2 99 10" xfId="10606"/>
    <cellStyle name="Output 2 99 11" xfId="10607"/>
    <cellStyle name="Output 2 99 12" xfId="10608"/>
    <cellStyle name="Output 2 99 13" xfId="10609"/>
    <cellStyle name="Output 2 99 14" xfId="10610"/>
    <cellStyle name="Output 2 99 15" xfId="10611"/>
    <cellStyle name="Output 2 99 16" xfId="10612"/>
    <cellStyle name="Output 2 99 17" xfId="10613"/>
    <cellStyle name="Output 2 99 2" xfId="10614"/>
    <cellStyle name="Output 2 99 3" xfId="10615"/>
    <cellStyle name="Output 2 99 4" xfId="10616"/>
    <cellStyle name="Output 2 99 5" xfId="10617"/>
    <cellStyle name="Output 2 99 6" xfId="10618"/>
    <cellStyle name="Output 2 99 7" xfId="10619"/>
    <cellStyle name="Output 2 99 8" xfId="10620"/>
    <cellStyle name="Output 2 99 9" xfId="10621"/>
    <cellStyle name="Output 3" xfId="10622"/>
    <cellStyle name="Output 3 10" xfId="10623"/>
    <cellStyle name="Output 3 11" xfId="10624"/>
    <cellStyle name="Output 3 12" xfId="10625"/>
    <cellStyle name="Output 3 13" xfId="10626"/>
    <cellStyle name="Output 3 14" xfId="10627"/>
    <cellStyle name="Output 3 2" xfId="10628"/>
    <cellStyle name="Output 3 3" xfId="10629"/>
    <cellStyle name="Output 3 4" xfId="10630"/>
    <cellStyle name="Output 3 5" xfId="10631"/>
    <cellStyle name="Output 3 6" xfId="10632"/>
    <cellStyle name="Output 3 7" xfId="10633"/>
    <cellStyle name="Output 3 8" xfId="10634"/>
    <cellStyle name="Output 3 9" xfId="10635"/>
    <cellStyle name="Output 4" xfId="10636"/>
    <cellStyle name="Output 5" xfId="10637"/>
    <cellStyle name="Output 6" xfId="10638"/>
    <cellStyle name="Output 7" xfId="10639"/>
    <cellStyle name="Output 8" xfId="10640"/>
    <cellStyle name="Output 9" xfId="10641"/>
    <cellStyle name="Parent row" xfId="10642"/>
    <cellStyle name="Percent" xfId="2" builtinId="5"/>
    <cellStyle name="Percent 10" xfId="10643"/>
    <cellStyle name="Percent 11" xfId="10644"/>
    <cellStyle name="Percent 2" xfId="10645"/>
    <cellStyle name="Percent 2 2" xfId="10646"/>
    <cellStyle name="Percent 2 2 2" xfId="10647"/>
    <cellStyle name="Percent 2 3" xfId="10648"/>
    <cellStyle name="Percent 2 4" xfId="10649"/>
    <cellStyle name="Percent 3" xfId="10650"/>
    <cellStyle name="Percent 3 2" xfId="10651"/>
    <cellStyle name="Percent 3 2 2" xfId="10652"/>
    <cellStyle name="Percent 3 2 3" xfId="10653"/>
    <cellStyle name="Percent 3 3" xfId="10654"/>
    <cellStyle name="Percent 3 4" xfId="10655"/>
    <cellStyle name="Percent 4" xfId="10656"/>
    <cellStyle name="Percent 4 2" xfId="10657"/>
    <cellStyle name="Percent 4 2 2" xfId="10658"/>
    <cellStyle name="Percent 4 3" xfId="10659"/>
    <cellStyle name="Percent 5" xfId="10660"/>
    <cellStyle name="Percent 5 2" xfId="10661"/>
    <cellStyle name="Percent 5 2 2" xfId="10662"/>
    <cellStyle name="Percent 5 3" xfId="10663"/>
    <cellStyle name="Percent 5 4" xfId="10664"/>
    <cellStyle name="Percent 6" xfId="10665"/>
    <cellStyle name="Percent 6 2" xfId="10666"/>
    <cellStyle name="Percent 7" xfId="10667"/>
    <cellStyle name="Percent 7 2" xfId="10668"/>
    <cellStyle name="Percent 8" xfId="10669"/>
    <cellStyle name="Percent 8 2" xfId="10670"/>
    <cellStyle name="Percent 9" xfId="10671"/>
    <cellStyle name="Percent 9 2" xfId="10672"/>
    <cellStyle name="Percent 9 3" xfId="10673"/>
    <cellStyle name="Pourcentage 2" xfId="10674"/>
    <cellStyle name="Section Break" xfId="10675"/>
    <cellStyle name="Section Break: parent row" xfId="10676"/>
    <cellStyle name="Standard_Sce_D_Extraction" xfId="10677"/>
    <cellStyle name="Style 1" xfId="10678"/>
    <cellStyle name="Style 21" xfId="10679"/>
    <cellStyle name="Style 22" xfId="10680"/>
    <cellStyle name="Style 23" xfId="10681"/>
    <cellStyle name="Style 24" xfId="10682"/>
    <cellStyle name="Style 25" xfId="10683"/>
    <cellStyle name="Style 26" xfId="10684"/>
    <cellStyle name="Style 27" xfId="10685"/>
    <cellStyle name="Style 28" xfId="10686"/>
    <cellStyle name="Style 29" xfId="10687"/>
    <cellStyle name="Style 29 2" xfId="10688"/>
    <cellStyle name="Style 30" xfId="10689"/>
    <cellStyle name="Style 31" xfId="10690"/>
    <cellStyle name="Style 32" xfId="10691"/>
    <cellStyle name="Style 33" xfId="10692"/>
    <cellStyle name="Style 34" xfId="10693"/>
    <cellStyle name="Style 35" xfId="10694"/>
    <cellStyle name="Style 36" xfId="10695"/>
    <cellStyle name="Table" xfId="10696"/>
    <cellStyle name="Table title" xfId="10697"/>
    <cellStyle name="Table#" xfId="10698"/>
    <cellStyle name="Table-Main Head" xfId="10699"/>
    <cellStyle name="Table-Subhead1" xfId="10700"/>
    <cellStyle name="Table-Subhead2" xfId="10701"/>
    <cellStyle name="Table-text centered" xfId="10702"/>
    <cellStyle name="Table-text fl. left" xfId="10703"/>
    <cellStyle name="Title 2" xfId="10704"/>
    <cellStyle name="Title 2 2" xfId="10705"/>
    <cellStyle name="Title 3" xfId="10706"/>
    <cellStyle name="Total 2" xfId="10707"/>
    <cellStyle name="Total 2 10" xfId="10708"/>
    <cellStyle name="Total 2 10 10" xfId="10709"/>
    <cellStyle name="Total 2 10 11" xfId="10710"/>
    <cellStyle name="Total 2 10 12" xfId="10711"/>
    <cellStyle name="Total 2 10 13" xfId="10712"/>
    <cellStyle name="Total 2 10 14" xfId="10713"/>
    <cellStyle name="Total 2 10 15" xfId="10714"/>
    <cellStyle name="Total 2 10 16" xfId="10715"/>
    <cellStyle name="Total 2 10 17" xfId="10716"/>
    <cellStyle name="Total 2 10 18" xfId="10717"/>
    <cellStyle name="Total 2 10 19" xfId="10718"/>
    <cellStyle name="Total 2 10 2" xfId="10719"/>
    <cellStyle name="Total 2 10 20" xfId="10720"/>
    <cellStyle name="Total 2 10 21" xfId="10721"/>
    <cellStyle name="Total 2 10 22" xfId="10722"/>
    <cellStyle name="Total 2 10 23" xfId="10723"/>
    <cellStyle name="Total 2 10 24" xfId="10724"/>
    <cellStyle name="Total 2 10 25" xfId="10725"/>
    <cellStyle name="Total 2 10 26" xfId="10726"/>
    <cellStyle name="Total 2 10 3" xfId="10727"/>
    <cellStyle name="Total 2 10 4" xfId="10728"/>
    <cellStyle name="Total 2 10 5" xfId="10729"/>
    <cellStyle name="Total 2 10 6" xfId="10730"/>
    <cellStyle name="Total 2 10 7" xfId="10731"/>
    <cellStyle name="Total 2 10 8" xfId="10732"/>
    <cellStyle name="Total 2 10 9" xfId="10733"/>
    <cellStyle name="Total 2 100" xfId="10734"/>
    <cellStyle name="Total 2 100 10" xfId="10735"/>
    <cellStyle name="Total 2 100 11" xfId="10736"/>
    <cellStyle name="Total 2 100 12" xfId="10737"/>
    <cellStyle name="Total 2 100 13" xfId="10738"/>
    <cellStyle name="Total 2 100 14" xfId="10739"/>
    <cellStyle name="Total 2 100 15" xfId="10740"/>
    <cellStyle name="Total 2 100 16" xfId="10741"/>
    <cellStyle name="Total 2 100 17" xfId="10742"/>
    <cellStyle name="Total 2 100 18" xfId="10743"/>
    <cellStyle name="Total 2 100 19" xfId="10744"/>
    <cellStyle name="Total 2 100 2" xfId="10745"/>
    <cellStyle name="Total 2 100 20" xfId="10746"/>
    <cellStyle name="Total 2 100 21" xfId="10747"/>
    <cellStyle name="Total 2 100 22" xfId="10748"/>
    <cellStyle name="Total 2 100 23" xfId="10749"/>
    <cellStyle name="Total 2 100 24" xfId="10750"/>
    <cellStyle name="Total 2 100 25" xfId="10751"/>
    <cellStyle name="Total 2 100 26" xfId="10752"/>
    <cellStyle name="Total 2 100 3" xfId="10753"/>
    <cellStyle name="Total 2 100 4" xfId="10754"/>
    <cellStyle name="Total 2 100 5" xfId="10755"/>
    <cellStyle name="Total 2 100 6" xfId="10756"/>
    <cellStyle name="Total 2 100 7" xfId="10757"/>
    <cellStyle name="Total 2 100 8" xfId="10758"/>
    <cellStyle name="Total 2 100 9" xfId="10759"/>
    <cellStyle name="Total 2 101" xfId="10760"/>
    <cellStyle name="Total 2 101 10" xfId="10761"/>
    <cellStyle name="Total 2 101 11" xfId="10762"/>
    <cellStyle name="Total 2 101 12" xfId="10763"/>
    <cellStyle name="Total 2 101 13" xfId="10764"/>
    <cellStyle name="Total 2 101 14" xfId="10765"/>
    <cellStyle name="Total 2 101 15" xfId="10766"/>
    <cellStyle name="Total 2 101 16" xfId="10767"/>
    <cellStyle name="Total 2 101 17" xfId="10768"/>
    <cellStyle name="Total 2 101 18" xfId="10769"/>
    <cellStyle name="Total 2 101 19" xfId="10770"/>
    <cellStyle name="Total 2 101 2" xfId="10771"/>
    <cellStyle name="Total 2 101 20" xfId="10772"/>
    <cellStyle name="Total 2 101 21" xfId="10773"/>
    <cellStyle name="Total 2 101 22" xfId="10774"/>
    <cellStyle name="Total 2 101 23" xfId="10775"/>
    <cellStyle name="Total 2 101 24" xfId="10776"/>
    <cellStyle name="Total 2 101 25" xfId="10777"/>
    <cellStyle name="Total 2 101 26" xfId="10778"/>
    <cellStyle name="Total 2 101 3" xfId="10779"/>
    <cellStyle name="Total 2 101 4" xfId="10780"/>
    <cellStyle name="Total 2 101 5" xfId="10781"/>
    <cellStyle name="Total 2 101 6" xfId="10782"/>
    <cellStyle name="Total 2 101 7" xfId="10783"/>
    <cellStyle name="Total 2 101 8" xfId="10784"/>
    <cellStyle name="Total 2 101 9" xfId="10785"/>
    <cellStyle name="Total 2 102" xfId="10786"/>
    <cellStyle name="Total 2 102 10" xfId="10787"/>
    <cellStyle name="Total 2 102 11" xfId="10788"/>
    <cellStyle name="Total 2 102 12" xfId="10789"/>
    <cellStyle name="Total 2 102 13" xfId="10790"/>
    <cellStyle name="Total 2 102 14" xfId="10791"/>
    <cellStyle name="Total 2 102 15" xfId="10792"/>
    <cellStyle name="Total 2 102 16" xfId="10793"/>
    <cellStyle name="Total 2 102 17" xfId="10794"/>
    <cellStyle name="Total 2 102 18" xfId="10795"/>
    <cellStyle name="Total 2 102 19" xfId="10796"/>
    <cellStyle name="Total 2 102 2" xfId="10797"/>
    <cellStyle name="Total 2 102 20" xfId="10798"/>
    <cellStyle name="Total 2 102 21" xfId="10799"/>
    <cellStyle name="Total 2 102 22" xfId="10800"/>
    <cellStyle name="Total 2 102 23" xfId="10801"/>
    <cellStyle name="Total 2 102 24" xfId="10802"/>
    <cellStyle name="Total 2 102 25" xfId="10803"/>
    <cellStyle name="Total 2 102 26" xfId="10804"/>
    <cellStyle name="Total 2 102 3" xfId="10805"/>
    <cellStyle name="Total 2 102 4" xfId="10806"/>
    <cellStyle name="Total 2 102 5" xfId="10807"/>
    <cellStyle name="Total 2 102 6" xfId="10808"/>
    <cellStyle name="Total 2 102 7" xfId="10809"/>
    <cellStyle name="Total 2 102 8" xfId="10810"/>
    <cellStyle name="Total 2 102 9" xfId="10811"/>
    <cellStyle name="Total 2 103" xfId="10812"/>
    <cellStyle name="Total 2 103 10" xfId="10813"/>
    <cellStyle name="Total 2 103 11" xfId="10814"/>
    <cellStyle name="Total 2 103 12" xfId="10815"/>
    <cellStyle name="Total 2 103 13" xfId="10816"/>
    <cellStyle name="Total 2 103 14" xfId="10817"/>
    <cellStyle name="Total 2 103 15" xfId="10818"/>
    <cellStyle name="Total 2 103 16" xfId="10819"/>
    <cellStyle name="Total 2 103 17" xfId="10820"/>
    <cellStyle name="Total 2 103 18" xfId="10821"/>
    <cellStyle name="Total 2 103 19" xfId="10822"/>
    <cellStyle name="Total 2 103 2" xfId="10823"/>
    <cellStyle name="Total 2 103 20" xfId="10824"/>
    <cellStyle name="Total 2 103 21" xfId="10825"/>
    <cellStyle name="Total 2 103 22" xfId="10826"/>
    <cellStyle name="Total 2 103 23" xfId="10827"/>
    <cellStyle name="Total 2 103 24" xfId="10828"/>
    <cellStyle name="Total 2 103 25" xfId="10829"/>
    <cellStyle name="Total 2 103 26" xfId="10830"/>
    <cellStyle name="Total 2 103 3" xfId="10831"/>
    <cellStyle name="Total 2 103 4" xfId="10832"/>
    <cellStyle name="Total 2 103 5" xfId="10833"/>
    <cellStyle name="Total 2 103 6" xfId="10834"/>
    <cellStyle name="Total 2 103 7" xfId="10835"/>
    <cellStyle name="Total 2 103 8" xfId="10836"/>
    <cellStyle name="Total 2 103 9" xfId="10837"/>
    <cellStyle name="Total 2 104" xfId="10838"/>
    <cellStyle name="Total 2 104 10" xfId="10839"/>
    <cellStyle name="Total 2 104 11" xfId="10840"/>
    <cellStyle name="Total 2 104 12" xfId="10841"/>
    <cellStyle name="Total 2 104 13" xfId="10842"/>
    <cellStyle name="Total 2 104 14" xfId="10843"/>
    <cellStyle name="Total 2 104 15" xfId="10844"/>
    <cellStyle name="Total 2 104 16" xfId="10845"/>
    <cellStyle name="Total 2 104 17" xfId="10846"/>
    <cellStyle name="Total 2 104 18" xfId="10847"/>
    <cellStyle name="Total 2 104 19" xfId="10848"/>
    <cellStyle name="Total 2 104 2" xfId="10849"/>
    <cellStyle name="Total 2 104 20" xfId="10850"/>
    <cellStyle name="Total 2 104 21" xfId="10851"/>
    <cellStyle name="Total 2 104 22" xfId="10852"/>
    <cellStyle name="Total 2 104 23" xfId="10853"/>
    <cellStyle name="Total 2 104 24" xfId="10854"/>
    <cellStyle name="Total 2 104 25" xfId="10855"/>
    <cellStyle name="Total 2 104 26" xfId="10856"/>
    <cellStyle name="Total 2 104 3" xfId="10857"/>
    <cellStyle name="Total 2 104 4" xfId="10858"/>
    <cellStyle name="Total 2 104 5" xfId="10859"/>
    <cellStyle name="Total 2 104 6" xfId="10860"/>
    <cellStyle name="Total 2 104 7" xfId="10861"/>
    <cellStyle name="Total 2 104 8" xfId="10862"/>
    <cellStyle name="Total 2 104 9" xfId="10863"/>
    <cellStyle name="Total 2 105" xfId="10864"/>
    <cellStyle name="Total 2 105 10" xfId="10865"/>
    <cellStyle name="Total 2 105 11" xfId="10866"/>
    <cellStyle name="Total 2 105 12" xfId="10867"/>
    <cellStyle name="Total 2 105 13" xfId="10868"/>
    <cellStyle name="Total 2 105 14" xfId="10869"/>
    <cellStyle name="Total 2 105 15" xfId="10870"/>
    <cellStyle name="Total 2 105 16" xfId="10871"/>
    <cellStyle name="Total 2 105 17" xfId="10872"/>
    <cellStyle name="Total 2 105 18" xfId="10873"/>
    <cellStyle name="Total 2 105 19" xfId="10874"/>
    <cellStyle name="Total 2 105 2" xfId="10875"/>
    <cellStyle name="Total 2 105 20" xfId="10876"/>
    <cellStyle name="Total 2 105 21" xfId="10877"/>
    <cellStyle name="Total 2 105 22" xfId="10878"/>
    <cellStyle name="Total 2 105 23" xfId="10879"/>
    <cellStyle name="Total 2 105 24" xfId="10880"/>
    <cellStyle name="Total 2 105 25" xfId="10881"/>
    <cellStyle name="Total 2 105 26" xfId="10882"/>
    <cellStyle name="Total 2 105 3" xfId="10883"/>
    <cellStyle name="Total 2 105 4" xfId="10884"/>
    <cellStyle name="Total 2 105 5" xfId="10885"/>
    <cellStyle name="Total 2 105 6" xfId="10886"/>
    <cellStyle name="Total 2 105 7" xfId="10887"/>
    <cellStyle name="Total 2 105 8" xfId="10888"/>
    <cellStyle name="Total 2 105 9" xfId="10889"/>
    <cellStyle name="Total 2 106" xfId="10890"/>
    <cellStyle name="Total 2 106 10" xfId="10891"/>
    <cellStyle name="Total 2 106 11" xfId="10892"/>
    <cellStyle name="Total 2 106 12" xfId="10893"/>
    <cellStyle name="Total 2 106 13" xfId="10894"/>
    <cellStyle name="Total 2 106 14" xfId="10895"/>
    <cellStyle name="Total 2 106 15" xfId="10896"/>
    <cellStyle name="Total 2 106 16" xfId="10897"/>
    <cellStyle name="Total 2 106 17" xfId="10898"/>
    <cellStyle name="Total 2 106 18" xfId="10899"/>
    <cellStyle name="Total 2 106 19" xfId="10900"/>
    <cellStyle name="Total 2 106 2" xfId="10901"/>
    <cellStyle name="Total 2 106 20" xfId="10902"/>
    <cellStyle name="Total 2 106 21" xfId="10903"/>
    <cellStyle name="Total 2 106 22" xfId="10904"/>
    <cellStyle name="Total 2 106 23" xfId="10905"/>
    <cellStyle name="Total 2 106 24" xfId="10906"/>
    <cellStyle name="Total 2 106 25" xfId="10907"/>
    <cellStyle name="Total 2 106 26" xfId="10908"/>
    <cellStyle name="Total 2 106 3" xfId="10909"/>
    <cellStyle name="Total 2 106 4" xfId="10910"/>
    <cellStyle name="Total 2 106 5" xfId="10911"/>
    <cellStyle name="Total 2 106 6" xfId="10912"/>
    <cellStyle name="Total 2 106 7" xfId="10913"/>
    <cellStyle name="Total 2 106 8" xfId="10914"/>
    <cellStyle name="Total 2 106 9" xfId="10915"/>
    <cellStyle name="Total 2 107" xfId="10916"/>
    <cellStyle name="Total 2 107 10" xfId="10917"/>
    <cellStyle name="Total 2 107 11" xfId="10918"/>
    <cellStyle name="Total 2 107 12" xfId="10919"/>
    <cellStyle name="Total 2 107 13" xfId="10920"/>
    <cellStyle name="Total 2 107 14" xfId="10921"/>
    <cellStyle name="Total 2 107 15" xfId="10922"/>
    <cellStyle name="Total 2 107 16" xfId="10923"/>
    <cellStyle name="Total 2 107 17" xfId="10924"/>
    <cellStyle name="Total 2 107 18" xfId="10925"/>
    <cellStyle name="Total 2 107 19" xfId="10926"/>
    <cellStyle name="Total 2 107 2" xfId="10927"/>
    <cellStyle name="Total 2 107 20" xfId="10928"/>
    <cellStyle name="Total 2 107 21" xfId="10929"/>
    <cellStyle name="Total 2 107 22" xfId="10930"/>
    <cellStyle name="Total 2 107 23" xfId="10931"/>
    <cellStyle name="Total 2 107 24" xfId="10932"/>
    <cellStyle name="Total 2 107 25" xfId="10933"/>
    <cellStyle name="Total 2 107 26" xfId="10934"/>
    <cellStyle name="Total 2 107 3" xfId="10935"/>
    <cellStyle name="Total 2 107 4" xfId="10936"/>
    <cellStyle name="Total 2 107 5" xfId="10937"/>
    <cellStyle name="Total 2 107 6" xfId="10938"/>
    <cellStyle name="Total 2 107 7" xfId="10939"/>
    <cellStyle name="Total 2 107 8" xfId="10940"/>
    <cellStyle name="Total 2 107 9" xfId="10941"/>
    <cellStyle name="Total 2 108" xfId="10942"/>
    <cellStyle name="Total 2 108 10" xfId="10943"/>
    <cellStyle name="Total 2 108 11" xfId="10944"/>
    <cellStyle name="Total 2 108 12" xfId="10945"/>
    <cellStyle name="Total 2 108 13" xfId="10946"/>
    <cellStyle name="Total 2 108 14" xfId="10947"/>
    <cellStyle name="Total 2 108 15" xfId="10948"/>
    <cellStyle name="Total 2 108 16" xfId="10949"/>
    <cellStyle name="Total 2 108 17" xfId="10950"/>
    <cellStyle name="Total 2 108 18" xfId="10951"/>
    <cellStyle name="Total 2 108 19" xfId="10952"/>
    <cellStyle name="Total 2 108 2" xfId="10953"/>
    <cellStyle name="Total 2 108 20" xfId="10954"/>
    <cellStyle name="Total 2 108 21" xfId="10955"/>
    <cellStyle name="Total 2 108 22" xfId="10956"/>
    <cellStyle name="Total 2 108 23" xfId="10957"/>
    <cellStyle name="Total 2 108 24" xfId="10958"/>
    <cellStyle name="Total 2 108 25" xfId="10959"/>
    <cellStyle name="Total 2 108 26" xfId="10960"/>
    <cellStyle name="Total 2 108 3" xfId="10961"/>
    <cellStyle name="Total 2 108 4" xfId="10962"/>
    <cellStyle name="Total 2 108 5" xfId="10963"/>
    <cellStyle name="Total 2 108 6" xfId="10964"/>
    <cellStyle name="Total 2 108 7" xfId="10965"/>
    <cellStyle name="Total 2 108 8" xfId="10966"/>
    <cellStyle name="Total 2 108 9" xfId="10967"/>
    <cellStyle name="Total 2 109" xfId="10968"/>
    <cellStyle name="Total 2 109 10" xfId="10969"/>
    <cellStyle name="Total 2 109 11" xfId="10970"/>
    <cellStyle name="Total 2 109 12" xfId="10971"/>
    <cellStyle name="Total 2 109 13" xfId="10972"/>
    <cellStyle name="Total 2 109 14" xfId="10973"/>
    <cellStyle name="Total 2 109 15" xfId="10974"/>
    <cellStyle name="Total 2 109 16" xfId="10975"/>
    <cellStyle name="Total 2 109 17" xfId="10976"/>
    <cellStyle name="Total 2 109 18" xfId="10977"/>
    <cellStyle name="Total 2 109 19" xfId="10978"/>
    <cellStyle name="Total 2 109 2" xfId="10979"/>
    <cellStyle name="Total 2 109 20" xfId="10980"/>
    <cellStyle name="Total 2 109 21" xfId="10981"/>
    <cellStyle name="Total 2 109 22" xfId="10982"/>
    <cellStyle name="Total 2 109 23" xfId="10983"/>
    <cellStyle name="Total 2 109 24" xfId="10984"/>
    <cellStyle name="Total 2 109 25" xfId="10985"/>
    <cellStyle name="Total 2 109 26" xfId="10986"/>
    <cellStyle name="Total 2 109 3" xfId="10987"/>
    <cellStyle name="Total 2 109 4" xfId="10988"/>
    <cellStyle name="Total 2 109 5" xfId="10989"/>
    <cellStyle name="Total 2 109 6" xfId="10990"/>
    <cellStyle name="Total 2 109 7" xfId="10991"/>
    <cellStyle name="Total 2 109 8" xfId="10992"/>
    <cellStyle name="Total 2 109 9" xfId="10993"/>
    <cellStyle name="Total 2 11" xfId="10994"/>
    <cellStyle name="Total 2 11 10" xfId="10995"/>
    <cellStyle name="Total 2 11 11" xfId="10996"/>
    <cellStyle name="Total 2 11 12" xfId="10997"/>
    <cellStyle name="Total 2 11 13" xfId="10998"/>
    <cellStyle name="Total 2 11 14" xfId="10999"/>
    <cellStyle name="Total 2 11 15" xfId="11000"/>
    <cellStyle name="Total 2 11 16" xfId="11001"/>
    <cellStyle name="Total 2 11 17" xfId="11002"/>
    <cellStyle name="Total 2 11 18" xfId="11003"/>
    <cellStyle name="Total 2 11 19" xfId="11004"/>
    <cellStyle name="Total 2 11 2" xfId="11005"/>
    <cellStyle name="Total 2 11 20" xfId="11006"/>
    <cellStyle name="Total 2 11 21" xfId="11007"/>
    <cellStyle name="Total 2 11 22" xfId="11008"/>
    <cellStyle name="Total 2 11 23" xfId="11009"/>
    <cellStyle name="Total 2 11 24" xfId="11010"/>
    <cellStyle name="Total 2 11 25" xfId="11011"/>
    <cellStyle name="Total 2 11 26" xfId="11012"/>
    <cellStyle name="Total 2 11 3" xfId="11013"/>
    <cellStyle name="Total 2 11 4" xfId="11014"/>
    <cellStyle name="Total 2 11 5" xfId="11015"/>
    <cellStyle name="Total 2 11 6" xfId="11016"/>
    <cellStyle name="Total 2 11 7" xfId="11017"/>
    <cellStyle name="Total 2 11 8" xfId="11018"/>
    <cellStyle name="Total 2 11 9" xfId="11019"/>
    <cellStyle name="Total 2 110" xfId="11020"/>
    <cellStyle name="Total 2 110 10" xfId="11021"/>
    <cellStyle name="Total 2 110 11" xfId="11022"/>
    <cellStyle name="Total 2 110 12" xfId="11023"/>
    <cellStyle name="Total 2 110 13" xfId="11024"/>
    <cellStyle name="Total 2 110 14" xfId="11025"/>
    <cellStyle name="Total 2 110 15" xfId="11026"/>
    <cellStyle name="Total 2 110 16" xfId="11027"/>
    <cellStyle name="Total 2 110 17" xfId="11028"/>
    <cellStyle name="Total 2 110 18" xfId="11029"/>
    <cellStyle name="Total 2 110 19" xfId="11030"/>
    <cellStyle name="Total 2 110 2" xfId="11031"/>
    <cellStyle name="Total 2 110 20" xfId="11032"/>
    <cellStyle name="Total 2 110 21" xfId="11033"/>
    <cellStyle name="Total 2 110 22" xfId="11034"/>
    <cellStyle name="Total 2 110 23" xfId="11035"/>
    <cellStyle name="Total 2 110 24" xfId="11036"/>
    <cellStyle name="Total 2 110 25" xfId="11037"/>
    <cellStyle name="Total 2 110 26" xfId="11038"/>
    <cellStyle name="Total 2 110 3" xfId="11039"/>
    <cellStyle name="Total 2 110 4" xfId="11040"/>
    <cellStyle name="Total 2 110 5" xfId="11041"/>
    <cellStyle name="Total 2 110 6" xfId="11042"/>
    <cellStyle name="Total 2 110 7" xfId="11043"/>
    <cellStyle name="Total 2 110 8" xfId="11044"/>
    <cellStyle name="Total 2 110 9" xfId="11045"/>
    <cellStyle name="Total 2 111" xfId="11046"/>
    <cellStyle name="Total 2 111 10" xfId="11047"/>
    <cellStyle name="Total 2 111 11" xfId="11048"/>
    <cellStyle name="Total 2 111 12" xfId="11049"/>
    <cellStyle name="Total 2 111 13" xfId="11050"/>
    <cellStyle name="Total 2 111 14" xfId="11051"/>
    <cellStyle name="Total 2 111 15" xfId="11052"/>
    <cellStyle name="Total 2 111 16" xfId="11053"/>
    <cellStyle name="Total 2 111 17" xfId="11054"/>
    <cellStyle name="Total 2 111 18" xfId="11055"/>
    <cellStyle name="Total 2 111 19" xfId="11056"/>
    <cellStyle name="Total 2 111 2" xfId="11057"/>
    <cellStyle name="Total 2 111 20" xfId="11058"/>
    <cellStyle name="Total 2 111 21" xfId="11059"/>
    <cellStyle name="Total 2 111 22" xfId="11060"/>
    <cellStyle name="Total 2 111 23" xfId="11061"/>
    <cellStyle name="Total 2 111 24" xfId="11062"/>
    <cellStyle name="Total 2 111 25" xfId="11063"/>
    <cellStyle name="Total 2 111 26" xfId="11064"/>
    <cellStyle name="Total 2 111 3" xfId="11065"/>
    <cellStyle name="Total 2 111 4" xfId="11066"/>
    <cellStyle name="Total 2 111 5" xfId="11067"/>
    <cellStyle name="Total 2 111 6" xfId="11068"/>
    <cellStyle name="Total 2 111 7" xfId="11069"/>
    <cellStyle name="Total 2 111 8" xfId="11070"/>
    <cellStyle name="Total 2 111 9" xfId="11071"/>
    <cellStyle name="Total 2 112" xfId="11072"/>
    <cellStyle name="Total 2 112 10" xfId="11073"/>
    <cellStyle name="Total 2 112 11" xfId="11074"/>
    <cellStyle name="Total 2 112 12" xfId="11075"/>
    <cellStyle name="Total 2 112 13" xfId="11076"/>
    <cellStyle name="Total 2 112 14" xfId="11077"/>
    <cellStyle name="Total 2 112 15" xfId="11078"/>
    <cellStyle name="Total 2 112 16" xfId="11079"/>
    <cellStyle name="Total 2 112 17" xfId="11080"/>
    <cellStyle name="Total 2 112 18" xfId="11081"/>
    <cellStyle name="Total 2 112 19" xfId="11082"/>
    <cellStyle name="Total 2 112 2" xfId="11083"/>
    <cellStyle name="Total 2 112 20" xfId="11084"/>
    <cellStyle name="Total 2 112 21" xfId="11085"/>
    <cellStyle name="Total 2 112 22" xfId="11086"/>
    <cellStyle name="Total 2 112 23" xfId="11087"/>
    <cellStyle name="Total 2 112 24" xfId="11088"/>
    <cellStyle name="Total 2 112 25" xfId="11089"/>
    <cellStyle name="Total 2 112 26" xfId="11090"/>
    <cellStyle name="Total 2 112 3" xfId="11091"/>
    <cellStyle name="Total 2 112 4" xfId="11092"/>
    <cellStyle name="Total 2 112 5" xfId="11093"/>
    <cellStyle name="Total 2 112 6" xfId="11094"/>
    <cellStyle name="Total 2 112 7" xfId="11095"/>
    <cellStyle name="Total 2 112 8" xfId="11096"/>
    <cellStyle name="Total 2 112 9" xfId="11097"/>
    <cellStyle name="Total 2 113" xfId="11098"/>
    <cellStyle name="Total 2 113 10" xfId="11099"/>
    <cellStyle name="Total 2 113 11" xfId="11100"/>
    <cellStyle name="Total 2 113 12" xfId="11101"/>
    <cellStyle name="Total 2 113 13" xfId="11102"/>
    <cellStyle name="Total 2 113 14" xfId="11103"/>
    <cellStyle name="Total 2 113 15" xfId="11104"/>
    <cellStyle name="Total 2 113 16" xfId="11105"/>
    <cellStyle name="Total 2 113 17" xfId="11106"/>
    <cellStyle name="Total 2 113 18" xfId="11107"/>
    <cellStyle name="Total 2 113 19" xfId="11108"/>
    <cellStyle name="Total 2 113 2" xfId="11109"/>
    <cellStyle name="Total 2 113 20" xfId="11110"/>
    <cellStyle name="Total 2 113 21" xfId="11111"/>
    <cellStyle name="Total 2 113 22" xfId="11112"/>
    <cellStyle name="Total 2 113 23" xfId="11113"/>
    <cellStyle name="Total 2 113 24" xfId="11114"/>
    <cellStyle name="Total 2 113 25" xfId="11115"/>
    <cellStyle name="Total 2 113 26" xfId="11116"/>
    <cellStyle name="Total 2 113 3" xfId="11117"/>
    <cellStyle name="Total 2 113 4" xfId="11118"/>
    <cellStyle name="Total 2 113 5" xfId="11119"/>
    <cellStyle name="Total 2 113 6" xfId="11120"/>
    <cellStyle name="Total 2 113 7" xfId="11121"/>
    <cellStyle name="Total 2 113 8" xfId="11122"/>
    <cellStyle name="Total 2 113 9" xfId="11123"/>
    <cellStyle name="Total 2 114" xfId="11124"/>
    <cellStyle name="Total 2 114 10" xfId="11125"/>
    <cellStyle name="Total 2 114 11" xfId="11126"/>
    <cellStyle name="Total 2 114 12" xfId="11127"/>
    <cellStyle name="Total 2 114 13" xfId="11128"/>
    <cellStyle name="Total 2 114 14" xfId="11129"/>
    <cellStyle name="Total 2 114 15" xfId="11130"/>
    <cellStyle name="Total 2 114 16" xfId="11131"/>
    <cellStyle name="Total 2 114 17" xfId="11132"/>
    <cellStyle name="Total 2 114 18" xfId="11133"/>
    <cellStyle name="Total 2 114 19" xfId="11134"/>
    <cellStyle name="Total 2 114 2" xfId="11135"/>
    <cellStyle name="Total 2 114 20" xfId="11136"/>
    <cellStyle name="Total 2 114 21" xfId="11137"/>
    <cellStyle name="Total 2 114 22" xfId="11138"/>
    <cellStyle name="Total 2 114 23" xfId="11139"/>
    <cellStyle name="Total 2 114 24" xfId="11140"/>
    <cellStyle name="Total 2 114 25" xfId="11141"/>
    <cellStyle name="Total 2 114 26" xfId="11142"/>
    <cellStyle name="Total 2 114 3" xfId="11143"/>
    <cellStyle name="Total 2 114 4" xfId="11144"/>
    <cellStyle name="Total 2 114 5" xfId="11145"/>
    <cellStyle name="Total 2 114 6" xfId="11146"/>
    <cellStyle name="Total 2 114 7" xfId="11147"/>
    <cellStyle name="Total 2 114 8" xfId="11148"/>
    <cellStyle name="Total 2 114 9" xfId="11149"/>
    <cellStyle name="Total 2 115" xfId="11150"/>
    <cellStyle name="Total 2 115 10" xfId="11151"/>
    <cellStyle name="Total 2 115 11" xfId="11152"/>
    <cellStyle name="Total 2 115 12" xfId="11153"/>
    <cellStyle name="Total 2 115 13" xfId="11154"/>
    <cellStyle name="Total 2 115 14" xfId="11155"/>
    <cellStyle name="Total 2 115 15" xfId="11156"/>
    <cellStyle name="Total 2 115 16" xfId="11157"/>
    <cellStyle name="Total 2 115 17" xfId="11158"/>
    <cellStyle name="Total 2 115 18" xfId="11159"/>
    <cellStyle name="Total 2 115 19" xfId="11160"/>
    <cellStyle name="Total 2 115 2" xfId="11161"/>
    <cellStyle name="Total 2 115 20" xfId="11162"/>
    <cellStyle name="Total 2 115 21" xfId="11163"/>
    <cellStyle name="Total 2 115 22" xfId="11164"/>
    <cellStyle name="Total 2 115 23" xfId="11165"/>
    <cellStyle name="Total 2 115 24" xfId="11166"/>
    <cellStyle name="Total 2 115 25" xfId="11167"/>
    <cellStyle name="Total 2 115 26" xfId="11168"/>
    <cellStyle name="Total 2 115 3" xfId="11169"/>
    <cellStyle name="Total 2 115 4" xfId="11170"/>
    <cellStyle name="Total 2 115 5" xfId="11171"/>
    <cellStyle name="Total 2 115 6" xfId="11172"/>
    <cellStyle name="Total 2 115 7" xfId="11173"/>
    <cellStyle name="Total 2 115 8" xfId="11174"/>
    <cellStyle name="Total 2 115 9" xfId="11175"/>
    <cellStyle name="Total 2 116" xfId="11176"/>
    <cellStyle name="Total 2 116 10" xfId="11177"/>
    <cellStyle name="Total 2 116 11" xfId="11178"/>
    <cellStyle name="Total 2 116 12" xfId="11179"/>
    <cellStyle name="Total 2 116 13" xfId="11180"/>
    <cellStyle name="Total 2 116 14" xfId="11181"/>
    <cellStyle name="Total 2 116 15" xfId="11182"/>
    <cellStyle name="Total 2 116 16" xfId="11183"/>
    <cellStyle name="Total 2 116 17" xfId="11184"/>
    <cellStyle name="Total 2 116 18" xfId="11185"/>
    <cellStyle name="Total 2 116 19" xfId="11186"/>
    <cellStyle name="Total 2 116 2" xfId="11187"/>
    <cellStyle name="Total 2 116 20" xfId="11188"/>
    <cellStyle name="Total 2 116 21" xfId="11189"/>
    <cellStyle name="Total 2 116 22" xfId="11190"/>
    <cellStyle name="Total 2 116 23" xfId="11191"/>
    <cellStyle name="Total 2 116 24" xfId="11192"/>
    <cellStyle name="Total 2 116 25" xfId="11193"/>
    <cellStyle name="Total 2 116 26" xfId="11194"/>
    <cellStyle name="Total 2 116 3" xfId="11195"/>
    <cellStyle name="Total 2 116 4" xfId="11196"/>
    <cellStyle name="Total 2 116 5" xfId="11197"/>
    <cellStyle name="Total 2 116 6" xfId="11198"/>
    <cellStyle name="Total 2 116 7" xfId="11199"/>
    <cellStyle name="Total 2 116 8" xfId="11200"/>
    <cellStyle name="Total 2 116 9" xfId="11201"/>
    <cellStyle name="Total 2 117" xfId="11202"/>
    <cellStyle name="Total 2 117 10" xfId="11203"/>
    <cellStyle name="Total 2 117 11" xfId="11204"/>
    <cellStyle name="Total 2 117 12" xfId="11205"/>
    <cellStyle name="Total 2 117 13" xfId="11206"/>
    <cellStyle name="Total 2 117 14" xfId="11207"/>
    <cellStyle name="Total 2 117 15" xfId="11208"/>
    <cellStyle name="Total 2 117 16" xfId="11209"/>
    <cellStyle name="Total 2 117 17" xfId="11210"/>
    <cellStyle name="Total 2 117 18" xfId="11211"/>
    <cellStyle name="Total 2 117 19" xfId="11212"/>
    <cellStyle name="Total 2 117 2" xfId="11213"/>
    <cellStyle name="Total 2 117 20" xfId="11214"/>
    <cellStyle name="Total 2 117 21" xfId="11215"/>
    <cellStyle name="Total 2 117 22" xfId="11216"/>
    <cellStyle name="Total 2 117 23" xfId="11217"/>
    <cellStyle name="Total 2 117 24" xfId="11218"/>
    <cellStyle name="Total 2 117 25" xfId="11219"/>
    <cellStyle name="Total 2 117 26" xfId="11220"/>
    <cellStyle name="Total 2 117 3" xfId="11221"/>
    <cellStyle name="Total 2 117 4" xfId="11222"/>
    <cellStyle name="Total 2 117 5" xfId="11223"/>
    <cellStyle name="Total 2 117 6" xfId="11224"/>
    <cellStyle name="Total 2 117 7" xfId="11225"/>
    <cellStyle name="Total 2 117 8" xfId="11226"/>
    <cellStyle name="Total 2 117 9" xfId="11227"/>
    <cellStyle name="Total 2 118" xfId="11228"/>
    <cellStyle name="Total 2 118 10" xfId="11229"/>
    <cellStyle name="Total 2 118 11" xfId="11230"/>
    <cellStyle name="Total 2 118 12" xfId="11231"/>
    <cellStyle name="Total 2 118 13" xfId="11232"/>
    <cellStyle name="Total 2 118 14" xfId="11233"/>
    <cellStyle name="Total 2 118 15" xfId="11234"/>
    <cellStyle name="Total 2 118 16" xfId="11235"/>
    <cellStyle name="Total 2 118 17" xfId="11236"/>
    <cellStyle name="Total 2 118 18" xfId="11237"/>
    <cellStyle name="Total 2 118 19" xfId="11238"/>
    <cellStyle name="Total 2 118 2" xfId="11239"/>
    <cellStyle name="Total 2 118 20" xfId="11240"/>
    <cellStyle name="Total 2 118 21" xfId="11241"/>
    <cellStyle name="Total 2 118 22" xfId="11242"/>
    <cellStyle name="Total 2 118 23" xfId="11243"/>
    <cellStyle name="Total 2 118 24" xfId="11244"/>
    <cellStyle name="Total 2 118 25" xfId="11245"/>
    <cellStyle name="Total 2 118 26" xfId="11246"/>
    <cellStyle name="Total 2 118 3" xfId="11247"/>
    <cellStyle name="Total 2 118 4" xfId="11248"/>
    <cellStyle name="Total 2 118 5" xfId="11249"/>
    <cellStyle name="Total 2 118 6" xfId="11250"/>
    <cellStyle name="Total 2 118 7" xfId="11251"/>
    <cellStyle name="Total 2 118 8" xfId="11252"/>
    <cellStyle name="Total 2 118 9" xfId="11253"/>
    <cellStyle name="Total 2 119" xfId="11254"/>
    <cellStyle name="Total 2 119 10" xfId="11255"/>
    <cellStyle name="Total 2 119 11" xfId="11256"/>
    <cellStyle name="Total 2 119 12" xfId="11257"/>
    <cellStyle name="Total 2 119 13" xfId="11258"/>
    <cellStyle name="Total 2 119 14" xfId="11259"/>
    <cellStyle name="Total 2 119 15" xfId="11260"/>
    <cellStyle name="Total 2 119 16" xfId="11261"/>
    <cellStyle name="Total 2 119 17" xfId="11262"/>
    <cellStyle name="Total 2 119 18" xfId="11263"/>
    <cellStyle name="Total 2 119 19" xfId="11264"/>
    <cellStyle name="Total 2 119 2" xfId="11265"/>
    <cellStyle name="Total 2 119 20" xfId="11266"/>
    <cellStyle name="Total 2 119 21" xfId="11267"/>
    <cellStyle name="Total 2 119 22" xfId="11268"/>
    <cellStyle name="Total 2 119 23" xfId="11269"/>
    <cellStyle name="Total 2 119 24" xfId="11270"/>
    <cellStyle name="Total 2 119 25" xfId="11271"/>
    <cellStyle name="Total 2 119 26" xfId="11272"/>
    <cellStyle name="Total 2 119 3" xfId="11273"/>
    <cellStyle name="Total 2 119 4" xfId="11274"/>
    <cellStyle name="Total 2 119 5" xfId="11275"/>
    <cellStyle name="Total 2 119 6" xfId="11276"/>
    <cellStyle name="Total 2 119 7" xfId="11277"/>
    <cellStyle name="Total 2 119 8" xfId="11278"/>
    <cellStyle name="Total 2 119 9" xfId="11279"/>
    <cellStyle name="Total 2 12" xfId="11280"/>
    <cellStyle name="Total 2 12 10" xfId="11281"/>
    <cellStyle name="Total 2 12 11" xfId="11282"/>
    <cellStyle name="Total 2 12 12" xfId="11283"/>
    <cellStyle name="Total 2 12 13" xfId="11284"/>
    <cellStyle name="Total 2 12 14" xfId="11285"/>
    <cellStyle name="Total 2 12 15" xfId="11286"/>
    <cellStyle name="Total 2 12 16" xfId="11287"/>
    <cellStyle name="Total 2 12 17" xfId="11288"/>
    <cellStyle name="Total 2 12 18" xfId="11289"/>
    <cellStyle name="Total 2 12 19" xfId="11290"/>
    <cellStyle name="Total 2 12 2" xfId="11291"/>
    <cellStyle name="Total 2 12 20" xfId="11292"/>
    <cellStyle name="Total 2 12 21" xfId="11293"/>
    <cellStyle name="Total 2 12 22" xfId="11294"/>
    <cellStyle name="Total 2 12 23" xfId="11295"/>
    <cellStyle name="Total 2 12 24" xfId="11296"/>
    <cellStyle name="Total 2 12 25" xfId="11297"/>
    <cellStyle name="Total 2 12 26" xfId="11298"/>
    <cellStyle name="Total 2 12 3" xfId="11299"/>
    <cellStyle name="Total 2 12 4" xfId="11300"/>
    <cellStyle name="Total 2 12 5" xfId="11301"/>
    <cellStyle name="Total 2 12 6" xfId="11302"/>
    <cellStyle name="Total 2 12 7" xfId="11303"/>
    <cellStyle name="Total 2 12 8" xfId="11304"/>
    <cellStyle name="Total 2 12 9" xfId="11305"/>
    <cellStyle name="Total 2 120" xfId="11306"/>
    <cellStyle name="Total 2 121" xfId="11307"/>
    <cellStyle name="Total 2 122" xfId="11308"/>
    <cellStyle name="Total 2 123" xfId="11309"/>
    <cellStyle name="Total 2 124" xfId="11310"/>
    <cellStyle name="Total 2 125" xfId="11311"/>
    <cellStyle name="Total 2 126" xfId="11312"/>
    <cellStyle name="Total 2 127" xfId="11313"/>
    <cellStyle name="Total 2 128" xfId="11314"/>
    <cellStyle name="Total 2 129" xfId="11315"/>
    <cellStyle name="Total 2 13" xfId="11316"/>
    <cellStyle name="Total 2 13 10" xfId="11317"/>
    <cellStyle name="Total 2 13 11" xfId="11318"/>
    <cellStyle name="Total 2 13 12" xfId="11319"/>
    <cellStyle name="Total 2 13 13" xfId="11320"/>
    <cellStyle name="Total 2 13 14" xfId="11321"/>
    <cellStyle name="Total 2 13 15" xfId="11322"/>
    <cellStyle name="Total 2 13 16" xfId="11323"/>
    <cellStyle name="Total 2 13 17" xfId="11324"/>
    <cellStyle name="Total 2 13 18" xfId="11325"/>
    <cellStyle name="Total 2 13 19" xfId="11326"/>
    <cellStyle name="Total 2 13 2" xfId="11327"/>
    <cellStyle name="Total 2 13 20" xfId="11328"/>
    <cellStyle name="Total 2 13 21" xfId="11329"/>
    <cellStyle name="Total 2 13 22" xfId="11330"/>
    <cellStyle name="Total 2 13 23" xfId="11331"/>
    <cellStyle name="Total 2 13 24" xfId="11332"/>
    <cellStyle name="Total 2 13 25" xfId="11333"/>
    <cellStyle name="Total 2 13 26" xfId="11334"/>
    <cellStyle name="Total 2 13 3" xfId="11335"/>
    <cellStyle name="Total 2 13 4" xfId="11336"/>
    <cellStyle name="Total 2 13 5" xfId="11337"/>
    <cellStyle name="Total 2 13 6" xfId="11338"/>
    <cellStyle name="Total 2 13 7" xfId="11339"/>
    <cellStyle name="Total 2 13 8" xfId="11340"/>
    <cellStyle name="Total 2 13 9" xfId="11341"/>
    <cellStyle name="Total 2 130" xfId="11342"/>
    <cellStyle name="Total 2 131" xfId="11343"/>
    <cellStyle name="Total 2 132" xfId="11344"/>
    <cellStyle name="Total 2 133" xfId="11345"/>
    <cellStyle name="Total 2 134" xfId="11346"/>
    <cellStyle name="Total 2 135" xfId="11347"/>
    <cellStyle name="Total 2 136" xfId="11348"/>
    <cellStyle name="Total 2 137" xfId="11349"/>
    <cellStyle name="Total 2 138" xfId="11350"/>
    <cellStyle name="Total 2 139" xfId="11351"/>
    <cellStyle name="Total 2 14" xfId="11352"/>
    <cellStyle name="Total 2 14 10" xfId="11353"/>
    <cellStyle name="Total 2 14 11" xfId="11354"/>
    <cellStyle name="Total 2 14 12" xfId="11355"/>
    <cellStyle name="Total 2 14 13" xfId="11356"/>
    <cellStyle name="Total 2 14 14" xfId="11357"/>
    <cellStyle name="Total 2 14 15" xfId="11358"/>
    <cellStyle name="Total 2 14 16" xfId="11359"/>
    <cellStyle name="Total 2 14 17" xfId="11360"/>
    <cellStyle name="Total 2 14 18" xfId="11361"/>
    <cellStyle name="Total 2 14 19" xfId="11362"/>
    <cellStyle name="Total 2 14 2" xfId="11363"/>
    <cellStyle name="Total 2 14 20" xfId="11364"/>
    <cellStyle name="Total 2 14 21" xfId="11365"/>
    <cellStyle name="Total 2 14 22" xfId="11366"/>
    <cellStyle name="Total 2 14 23" xfId="11367"/>
    <cellStyle name="Total 2 14 24" xfId="11368"/>
    <cellStyle name="Total 2 14 25" xfId="11369"/>
    <cellStyle name="Total 2 14 26" xfId="11370"/>
    <cellStyle name="Total 2 14 3" xfId="11371"/>
    <cellStyle name="Total 2 14 4" xfId="11372"/>
    <cellStyle name="Total 2 14 5" xfId="11373"/>
    <cellStyle name="Total 2 14 6" xfId="11374"/>
    <cellStyle name="Total 2 14 7" xfId="11375"/>
    <cellStyle name="Total 2 14 8" xfId="11376"/>
    <cellStyle name="Total 2 14 9" xfId="11377"/>
    <cellStyle name="Total 2 140" xfId="11378"/>
    <cellStyle name="Total 2 141" xfId="11379"/>
    <cellStyle name="Total 2 142" xfId="11380"/>
    <cellStyle name="Total 2 143" xfId="11381"/>
    <cellStyle name="Total 2 144" xfId="11382"/>
    <cellStyle name="Total 2 145" xfId="11383"/>
    <cellStyle name="Total 2 15" xfId="11384"/>
    <cellStyle name="Total 2 15 10" xfId="11385"/>
    <cellStyle name="Total 2 15 11" xfId="11386"/>
    <cellStyle name="Total 2 15 12" xfId="11387"/>
    <cellStyle name="Total 2 15 13" xfId="11388"/>
    <cellStyle name="Total 2 15 14" xfId="11389"/>
    <cellStyle name="Total 2 15 15" xfId="11390"/>
    <cellStyle name="Total 2 15 16" xfId="11391"/>
    <cellStyle name="Total 2 15 17" xfId="11392"/>
    <cellStyle name="Total 2 15 18" xfId="11393"/>
    <cellStyle name="Total 2 15 19" xfId="11394"/>
    <cellStyle name="Total 2 15 2" xfId="11395"/>
    <cellStyle name="Total 2 15 20" xfId="11396"/>
    <cellStyle name="Total 2 15 21" xfId="11397"/>
    <cellStyle name="Total 2 15 22" xfId="11398"/>
    <cellStyle name="Total 2 15 23" xfId="11399"/>
    <cellStyle name="Total 2 15 24" xfId="11400"/>
    <cellStyle name="Total 2 15 25" xfId="11401"/>
    <cellStyle name="Total 2 15 26" xfId="11402"/>
    <cellStyle name="Total 2 15 3" xfId="11403"/>
    <cellStyle name="Total 2 15 4" xfId="11404"/>
    <cellStyle name="Total 2 15 5" xfId="11405"/>
    <cellStyle name="Total 2 15 6" xfId="11406"/>
    <cellStyle name="Total 2 15 7" xfId="11407"/>
    <cellStyle name="Total 2 15 8" xfId="11408"/>
    <cellStyle name="Total 2 15 9" xfId="11409"/>
    <cellStyle name="Total 2 16" xfId="11410"/>
    <cellStyle name="Total 2 16 10" xfId="11411"/>
    <cellStyle name="Total 2 16 11" xfId="11412"/>
    <cellStyle name="Total 2 16 12" xfId="11413"/>
    <cellStyle name="Total 2 16 13" xfId="11414"/>
    <cellStyle name="Total 2 16 14" xfId="11415"/>
    <cellStyle name="Total 2 16 15" xfId="11416"/>
    <cellStyle name="Total 2 16 16" xfId="11417"/>
    <cellStyle name="Total 2 16 17" xfId="11418"/>
    <cellStyle name="Total 2 16 18" xfId="11419"/>
    <cellStyle name="Total 2 16 19" xfId="11420"/>
    <cellStyle name="Total 2 16 2" xfId="11421"/>
    <cellStyle name="Total 2 16 20" xfId="11422"/>
    <cellStyle name="Total 2 16 21" xfId="11423"/>
    <cellStyle name="Total 2 16 22" xfId="11424"/>
    <cellStyle name="Total 2 16 23" xfId="11425"/>
    <cellStyle name="Total 2 16 24" xfId="11426"/>
    <cellStyle name="Total 2 16 25" xfId="11427"/>
    <cellStyle name="Total 2 16 26" xfId="11428"/>
    <cellStyle name="Total 2 16 3" xfId="11429"/>
    <cellStyle name="Total 2 16 4" xfId="11430"/>
    <cellStyle name="Total 2 16 5" xfId="11431"/>
    <cellStyle name="Total 2 16 6" xfId="11432"/>
    <cellStyle name="Total 2 16 7" xfId="11433"/>
    <cellStyle name="Total 2 16 8" xfId="11434"/>
    <cellStyle name="Total 2 16 9" xfId="11435"/>
    <cellStyle name="Total 2 17" xfId="11436"/>
    <cellStyle name="Total 2 17 10" xfId="11437"/>
    <cellStyle name="Total 2 17 11" xfId="11438"/>
    <cellStyle name="Total 2 17 12" xfId="11439"/>
    <cellStyle name="Total 2 17 13" xfId="11440"/>
    <cellStyle name="Total 2 17 14" xfId="11441"/>
    <cellStyle name="Total 2 17 15" xfId="11442"/>
    <cellStyle name="Total 2 17 16" xfId="11443"/>
    <cellStyle name="Total 2 17 17" xfId="11444"/>
    <cellStyle name="Total 2 17 18" xfId="11445"/>
    <cellStyle name="Total 2 17 19" xfId="11446"/>
    <cellStyle name="Total 2 17 2" xfId="11447"/>
    <cellStyle name="Total 2 17 20" xfId="11448"/>
    <cellStyle name="Total 2 17 21" xfId="11449"/>
    <cellStyle name="Total 2 17 22" xfId="11450"/>
    <cellStyle name="Total 2 17 23" xfId="11451"/>
    <cellStyle name="Total 2 17 24" xfId="11452"/>
    <cellStyle name="Total 2 17 25" xfId="11453"/>
    <cellStyle name="Total 2 17 26" xfId="11454"/>
    <cellStyle name="Total 2 17 3" xfId="11455"/>
    <cellStyle name="Total 2 17 4" xfId="11456"/>
    <cellStyle name="Total 2 17 5" xfId="11457"/>
    <cellStyle name="Total 2 17 6" xfId="11458"/>
    <cellStyle name="Total 2 17 7" xfId="11459"/>
    <cellStyle name="Total 2 17 8" xfId="11460"/>
    <cellStyle name="Total 2 17 9" xfId="11461"/>
    <cellStyle name="Total 2 18" xfId="11462"/>
    <cellStyle name="Total 2 18 10" xfId="11463"/>
    <cellStyle name="Total 2 18 11" xfId="11464"/>
    <cellStyle name="Total 2 18 12" xfId="11465"/>
    <cellStyle name="Total 2 18 13" xfId="11466"/>
    <cellStyle name="Total 2 18 14" xfId="11467"/>
    <cellStyle name="Total 2 18 15" xfId="11468"/>
    <cellStyle name="Total 2 18 16" xfId="11469"/>
    <cellStyle name="Total 2 18 17" xfId="11470"/>
    <cellStyle name="Total 2 18 18" xfId="11471"/>
    <cellStyle name="Total 2 18 19" xfId="11472"/>
    <cellStyle name="Total 2 18 2" xfId="11473"/>
    <cellStyle name="Total 2 18 20" xfId="11474"/>
    <cellStyle name="Total 2 18 21" xfId="11475"/>
    <cellStyle name="Total 2 18 22" xfId="11476"/>
    <cellStyle name="Total 2 18 23" xfId="11477"/>
    <cellStyle name="Total 2 18 24" xfId="11478"/>
    <cellStyle name="Total 2 18 25" xfId="11479"/>
    <cellStyle name="Total 2 18 26" xfId="11480"/>
    <cellStyle name="Total 2 18 3" xfId="11481"/>
    <cellStyle name="Total 2 18 4" xfId="11482"/>
    <cellStyle name="Total 2 18 5" xfId="11483"/>
    <cellStyle name="Total 2 18 6" xfId="11484"/>
    <cellStyle name="Total 2 18 7" xfId="11485"/>
    <cellStyle name="Total 2 18 8" xfId="11486"/>
    <cellStyle name="Total 2 18 9" xfId="11487"/>
    <cellStyle name="Total 2 19" xfId="11488"/>
    <cellStyle name="Total 2 19 10" xfId="11489"/>
    <cellStyle name="Total 2 19 11" xfId="11490"/>
    <cellStyle name="Total 2 19 12" xfId="11491"/>
    <cellStyle name="Total 2 19 13" xfId="11492"/>
    <cellStyle name="Total 2 19 14" xfId="11493"/>
    <cellStyle name="Total 2 19 15" xfId="11494"/>
    <cellStyle name="Total 2 19 16" xfId="11495"/>
    <cellStyle name="Total 2 19 17" xfId="11496"/>
    <cellStyle name="Total 2 19 18" xfId="11497"/>
    <cellStyle name="Total 2 19 19" xfId="11498"/>
    <cellStyle name="Total 2 19 2" xfId="11499"/>
    <cellStyle name="Total 2 19 20" xfId="11500"/>
    <cellStyle name="Total 2 19 21" xfId="11501"/>
    <cellStyle name="Total 2 19 22" xfId="11502"/>
    <cellStyle name="Total 2 19 23" xfId="11503"/>
    <cellStyle name="Total 2 19 24" xfId="11504"/>
    <cellStyle name="Total 2 19 25" xfId="11505"/>
    <cellStyle name="Total 2 19 26" xfId="11506"/>
    <cellStyle name="Total 2 19 3" xfId="11507"/>
    <cellStyle name="Total 2 19 4" xfId="11508"/>
    <cellStyle name="Total 2 19 5" xfId="11509"/>
    <cellStyle name="Total 2 19 6" xfId="11510"/>
    <cellStyle name="Total 2 19 7" xfId="11511"/>
    <cellStyle name="Total 2 19 8" xfId="11512"/>
    <cellStyle name="Total 2 19 9" xfId="11513"/>
    <cellStyle name="Total 2 2" xfId="11514"/>
    <cellStyle name="Total 2 2 10" xfId="11515"/>
    <cellStyle name="Total 2 2 11" xfId="11516"/>
    <cellStyle name="Total 2 2 12" xfId="11517"/>
    <cellStyle name="Total 2 2 13" xfId="11518"/>
    <cellStyle name="Total 2 2 14" xfId="11519"/>
    <cellStyle name="Total 2 2 15" xfId="11520"/>
    <cellStyle name="Total 2 2 16" xfId="11521"/>
    <cellStyle name="Total 2 2 17" xfId="11522"/>
    <cellStyle name="Total 2 2 18" xfId="11523"/>
    <cellStyle name="Total 2 2 19" xfId="11524"/>
    <cellStyle name="Total 2 2 2" xfId="11525"/>
    <cellStyle name="Total 2 2 20" xfId="11526"/>
    <cellStyle name="Total 2 2 21" xfId="11527"/>
    <cellStyle name="Total 2 2 22" xfId="11528"/>
    <cellStyle name="Total 2 2 23" xfId="11529"/>
    <cellStyle name="Total 2 2 24" xfId="11530"/>
    <cellStyle name="Total 2 2 25" xfId="11531"/>
    <cellStyle name="Total 2 2 26" xfId="11532"/>
    <cellStyle name="Total 2 2 27" xfId="11533"/>
    <cellStyle name="Total 2 2 28" xfId="11534"/>
    <cellStyle name="Total 2 2 3" xfId="11535"/>
    <cellStyle name="Total 2 2 4" xfId="11536"/>
    <cellStyle name="Total 2 2 5" xfId="11537"/>
    <cellStyle name="Total 2 2 6" xfId="11538"/>
    <cellStyle name="Total 2 2 7" xfId="11539"/>
    <cellStyle name="Total 2 2 8" xfId="11540"/>
    <cellStyle name="Total 2 2 9" xfId="11541"/>
    <cellStyle name="Total 2 20" xfId="11542"/>
    <cellStyle name="Total 2 20 10" xfId="11543"/>
    <cellStyle name="Total 2 20 11" xfId="11544"/>
    <cellStyle name="Total 2 20 12" xfId="11545"/>
    <cellStyle name="Total 2 20 13" xfId="11546"/>
    <cellStyle name="Total 2 20 14" xfId="11547"/>
    <cellStyle name="Total 2 20 15" xfId="11548"/>
    <cellStyle name="Total 2 20 16" xfId="11549"/>
    <cellStyle name="Total 2 20 17" xfId="11550"/>
    <cellStyle name="Total 2 20 18" xfId="11551"/>
    <cellStyle name="Total 2 20 19" xfId="11552"/>
    <cellStyle name="Total 2 20 2" xfId="11553"/>
    <cellStyle name="Total 2 20 20" xfId="11554"/>
    <cellStyle name="Total 2 20 21" xfId="11555"/>
    <cellStyle name="Total 2 20 22" xfId="11556"/>
    <cellStyle name="Total 2 20 23" xfId="11557"/>
    <cellStyle name="Total 2 20 24" xfId="11558"/>
    <cellStyle name="Total 2 20 25" xfId="11559"/>
    <cellStyle name="Total 2 20 26" xfId="11560"/>
    <cellStyle name="Total 2 20 3" xfId="11561"/>
    <cellStyle name="Total 2 20 4" xfId="11562"/>
    <cellStyle name="Total 2 20 5" xfId="11563"/>
    <cellStyle name="Total 2 20 6" xfId="11564"/>
    <cellStyle name="Total 2 20 7" xfId="11565"/>
    <cellStyle name="Total 2 20 8" xfId="11566"/>
    <cellStyle name="Total 2 20 9" xfId="11567"/>
    <cellStyle name="Total 2 21" xfId="11568"/>
    <cellStyle name="Total 2 21 10" xfId="11569"/>
    <cellStyle name="Total 2 21 11" xfId="11570"/>
    <cellStyle name="Total 2 21 12" xfId="11571"/>
    <cellStyle name="Total 2 21 13" xfId="11572"/>
    <cellStyle name="Total 2 21 14" xfId="11573"/>
    <cellStyle name="Total 2 21 15" xfId="11574"/>
    <cellStyle name="Total 2 21 16" xfId="11575"/>
    <cellStyle name="Total 2 21 17" xfId="11576"/>
    <cellStyle name="Total 2 21 18" xfId="11577"/>
    <cellStyle name="Total 2 21 19" xfId="11578"/>
    <cellStyle name="Total 2 21 2" xfId="11579"/>
    <cellStyle name="Total 2 21 20" xfId="11580"/>
    <cellStyle name="Total 2 21 21" xfId="11581"/>
    <cellStyle name="Total 2 21 22" xfId="11582"/>
    <cellStyle name="Total 2 21 23" xfId="11583"/>
    <cellStyle name="Total 2 21 24" xfId="11584"/>
    <cellStyle name="Total 2 21 25" xfId="11585"/>
    <cellStyle name="Total 2 21 26" xfId="11586"/>
    <cellStyle name="Total 2 21 3" xfId="11587"/>
    <cellStyle name="Total 2 21 4" xfId="11588"/>
    <cellStyle name="Total 2 21 5" xfId="11589"/>
    <cellStyle name="Total 2 21 6" xfId="11590"/>
    <cellStyle name="Total 2 21 7" xfId="11591"/>
    <cellStyle name="Total 2 21 8" xfId="11592"/>
    <cellStyle name="Total 2 21 9" xfId="11593"/>
    <cellStyle name="Total 2 22" xfId="11594"/>
    <cellStyle name="Total 2 22 10" xfId="11595"/>
    <cellStyle name="Total 2 22 11" xfId="11596"/>
    <cellStyle name="Total 2 22 12" xfId="11597"/>
    <cellStyle name="Total 2 22 13" xfId="11598"/>
    <cellStyle name="Total 2 22 14" xfId="11599"/>
    <cellStyle name="Total 2 22 15" xfId="11600"/>
    <cellStyle name="Total 2 22 16" xfId="11601"/>
    <cellStyle name="Total 2 22 17" xfId="11602"/>
    <cellStyle name="Total 2 22 18" xfId="11603"/>
    <cellStyle name="Total 2 22 19" xfId="11604"/>
    <cellStyle name="Total 2 22 2" xfId="11605"/>
    <cellStyle name="Total 2 22 20" xfId="11606"/>
    <cellStyle name="Total 2 22 21" xfId="11607"/>
    <cellStyle name="Total 2 22 22" xfId="11608"/>
    <cellStyle name="Total 2 22 23" xfId="11609"/>
    <cellStyle name="Total 2 22 24" xfId="11610"/>
    <cellStyle name="Total 2 22 25" xfId="11611"/>
    <cellStyle name="Total 2 22 26" xfId="11612"/>
    <cellStyle name="Total 2 22 3" xfId="11613"/>
    <cellStyle name="Total 2 22 4" xfId="11614"/>
    <cellStyle name="Total 2 22 5" xfId="11615"/>
    <cellStyle name="Total 2 22 6" xfId="11616"/>
    <cellStyle name="Total 2 22 7" xfId="11617"/>
    <cellStyle name="Total 2 22 8" xfId="11618"/>
    <cellStyle name="Total 2 22 9" xfId="11619"/>
    <cellStyle name="Total 2 23" xfId="11620"/>
    <cellStyle name="Total 2 23 10" xfId="11621"/>
    <cellStyle name="Total 2 23 11" xfId="11622"/>
    <cellStyle name="Total 2 23 12" xfId="11623"/>
    <cellStyle name="Total 2 23 13" xfId="11624"/>
    <cellStyle name="Total 2 23 14" xfId="11625"/>
    <cellStyle name="Total 2 23 15" xfId="11626"/>
    <cellStyle name="Total 2 23 16" xfId="11627"/>
    <cellStyle name="Total 2 23 17" xfId="11628"/>
    <cellStyle name="Total 2 23 18" xfId="11629"/>
    <cellStyle name="Total 2 23 19" xfId="11630"/>
    <cellStyle name="Total 2 23 2" xfId="11631"/>
    <cellStyle name="Total 2 23 20" xfId="11632"/>
    <cellStyle name="Total 2 23 21" xfId="11633"/>
    <cellStyle name="Total 2 23 22" xfId="11634"/>
    <cellStyle name="Total 2 23 23" xfId="11635"/>
    <cellStyle name="Total 2 23 24" xfId="11636"/>
    <cellStyle name="Total 2 23 25" xfId="11637"/>
    <cellStyle name="Total 2 23 26" xfId="11638"/>
    <cellStyle name="Total 2 23 3" xfId="11639"/>
    <cellStyle name="Total 2 23 4" xfId="11640"/>
    <cellStyle name="Total 2 23 5" xfId="11641"/>
    <cellStyle name="Total 2 23 6" xfId="11642"/>
    <cellStyle name="Total 2 23 7" xfId="11643"/>
    <cellStyle name="Total 2 23 8" xfId="11644"/>
    <cellStyle name="Total 2 23 9" xfId="11645"/>
    <cellStyle name="Total 2 24" xfId="11646"/>
    <cellStyle name="Total 2 24 10" xfId="11647"/>
    <cellStyle name="Total 2 24 11" xfId="11648"/>
    <cellStyle name="Total 2 24 12" xfId="11649"/>
    <cellStyle name="Total 2 24 13" xfId="11650"/>
    <cellStyle name="Total 2 24 14" xfId="11651"/>
    <cellStyle name="Total 2 24 15" xfId="11652"/>
    <cellStyle name="Total 2 24 16" xfId="11653"/>
    <cellStyle name="Total 2 24 17" xfId="11654"/>
    <cellStyle name="Total 2 24 18" xfId="11655"/>
    <cellStyle name="Total 2 24 19" xfId="11656"/>
    <cellStyle name="Total 2 24 2" xfId="11657"/>
    <cellStyle name="Total 2 24 20" xfId="11658"/>
    <cellStyle name="Total 2 24 21" xfId="11659"/>
    <cellStyle name="Total 2 24 22" xfId="11660"/>
    <cellStyle name="Total 2 24 23" xfId="11661"/>
    <cellStyle name="Total 2 24 24" xfId="11662"/>
    <cellStyle name="Total 2 24 25" xfId="11663"/>
    <cellStyle name="Total 2 24 26" xfId="11664"/>
    <cellStyle name="Total 2 24 3" xfId="11665"/>
    <cellStyle name="Total 2 24 4" xfId="11666"/>
    <cellStyle name="Total 2 24 5" xfId="11667"/>
    <cellStyle name="Total 2 24 6" xfId="11668"/>
    <cellStyle name="Total 2 24 7" xfId="11669"/>
    <cellStyle name="Total 2 24 8" xfId="11670"/>
    <cellStyle name="Total 2 24 9" xfId="11671"/>
    <cellStyle name="Total 2 25" xfId="11672"/>
    <cellStyle name="Total 2 25 10" xfId="11673"/>
    <cellStyle name="Total 2 25 11" xfId="11674"/>
    <cellStyle name="Total 2 25 12" xfId="11675"/>
    <cellStyle name="Total 2 25 13" xfId="11676"/>
    <cellStyle name="Total 2 25 14" xfId="11677"/>
    <cellStyle name="Total 2 25 15" xfId="11678"/>
    <cellStyle name="Total 2 25 16" xfId="11679"/>
    <cellStyle name="Total 2 25 17" xfId="11680"/>
    <cellStyle name="Total 2 25 18" xfId="11681"/>
    <cellStyle name="Total 2 25 19" xfId="11682"/>
    <cellStyle name="Total 2 25 2" xfId="11683"/>
    <cellStyle name="Total 2 25 20" xfId="11684"/>
    <cellStyle name="Total 2 25 21" xfId="11685"/>
    <cellStyle name="Total 2 25 22" xfId="11686"/>
    <cellStyle name="Total 2 25 23" xfId="11687"/>
    <cellStyle name="Total 2 25 24" xfId="11688"/>
    <cellStyle name="Total 2 25 25" xfId="11689"/>
    <cellStyle name="Total 2 25 26" xfId="11690"/>
    <cellStyle name="Total 2 25 3" xfId="11691"/>
    <cellStyle name="Total 2 25 4" xfId="11692"/>
    <cellStyle name="Total 2 25 5" xfId="11693"/>
    <cellStyle name="Total 2 25 6" xfId="11694"/>
    <cellStyle name="Total 2 25 7" xfId="11695"/>
    <cellStyle name="Total 2 25 8" xfId="11696"/>
    <cellStyle name="Total 2 25 9" xfId="11697"/>
    <cellStyle name="Total 2 26" xfId="11698"/>
    <cellStyle name="Total 2 26 10" xfId="11699"/>
    <cellStyle name="Total 2 26 11" xfId="11700"/>
    <cellStyle name="Total 2 26 12" xfId="11701"/>
    <cellStyle name="Total 2 26 13" xfId="11702"/>
    <cellStyle name="Total 2 26 14" xfId="11703"/>
    <cellStyle name="Total 2 26 15" xfId="11704"/>
    <cellStyle name="Total 2 26 16" xfId="11705"/>
    <cellStyle name="Total 2 26 17" xfId="11706"/>
    <cellStyle name="Total 2 26 18" xfId="11707"/>
    <cellStyle name="Total 2 26 19" xfId="11708"/>
    <cellStyle name="Total 2 26 2" xfId="11709"/>
    <cellStyle name="Total 2 26 20" xfId="11710"/>
    <cellStyle name="Total 2 26 21" xfId="11711"/>
    <cellStyle name="Total 2 26 22" xfId="11712"/>
    <cellStyle name="Total 2 26 23" xfId="11713"/>
    <cellStyle name="Total 2 26 24" xfId="11714"/>
    <cellStyle name="Total 2 26 25" xfId="11715"/>
    <cellStyle name="Total 2 26 26" xfId="11716"/>
    <cellStyle name="Total 2 26 3" xfId="11717"/>
    <cellStyle name="Total 2 26 4" xfId="11718"/>
    <cellStyle name="Total 2 26 5" xfId="11719"/>
    <cellStyle name="Total 2 26 6" xfId="11720"/>
    <cellStyle name="Total 2 26 7" xfId="11721"/>
    <cellStyle name="Total 2 26 8" xfId="11722"/>
    <cellStyle name="Total 2 26 9" xfId="11723"/>
    <cellStyle name="Total 2 27" xfId="11724"/>
    <cellStyle name="Total 2 27 10" xfId="11725"/>
    <cellStyle name="Total 2 27 11" xfId="11726"/>
    <cellStyle name="Total 2 27 12" xfId="11727"/>
    <cellStyle name="Total 2 27 13" xfId="11728"/>
    <cellStyle name="Total 2 27 14" xfId="11729"/>
    <cellStyle name="Total 2 27 15" xfId="11730"/>
    <cellStyle name="Total 2 27 16" xfId="11731"/>
    <cellStyle name="Total 2 27 17" xfId="11732"/>
    <cellStyle name="Total 2 27 18" xfId="11733"/>
    <cellStyle name="Total 2 27 19" xfId="11734"/>
    <cellStyle name="Total 2 27 2" xfId="11735"/>
    <cellStyle name="Total 2 27 20" xfId="11736"/>
    <cellStyle name="Total 2 27 21" xfId="11737"/>
    <cellStyle name="Total 2 27 22" xfId="11738"/>
    <cellStyle name="Total 2 27 23" xfId="11739"/>
    <cellStyle name="Total 2 27 24" xfId="11740"/>
    <cellStyle name="Total 2 27 25" xfId="11741"/>
    <cellStyle name="Total 2 27 26" xfId="11742"/>
    <cellStyle name="Total 2 27 3" xfId="11743"/>
    <cellStyle name="Total 2 27 4" xfId="11744"/>
    <cellStyle name="Total 2 27 5" xfId="11745"/>
    <cellStyle name="Total 2 27 6" xfId="11746"/>
    <cellStyle name="Total 2 27 7" xfId="11747"/>
    <cellStyle name="Total 2 27 8" xfId="11748"/>
    <cellStyle name="Total 2 27 9" xfId="11749"/>
    <cellStyle name="Total 2 28" xfId="11750"/>
    <cellStyle name="Total 2 28 10" xfId="11751"/>
    <cellStyle name="Total 2 28 11" xfId="11752"/>
    <cellStyle name="Total 2 28 12" xfId="11753"/>
    <cellStyle name="Total 2 28 13" xfId="11754"/>
    <cellStyle name="Total 2 28 14" xfId="11755"/>
    <cellStyle name="Total 2 28 15" xfId="11756"/>
    <cellStyle name="Total 2 28 16" xfId="11757"/>
    <cellStyle name="Total 2 28 17" xfId="11758"/>
    <cellStyle name="Total 2 28 18" xfId="11759"/>
    <cellStyle name="Total 2 28 19" xfId="11760"/>
    <cellStyle name="Total 2 28 2" xfId="11761"/>
    <cellStyle name="Total 2 28 20" xfId="11762"/>
    <cellStyle name="Total 2 28 21" xfId="11763"/>
    <cellStyle name="Total 2 28 22" xfId="11764"/>
    <cellStyle name="Total 2 28 23" xfId="11765"/>
    <cellStyle name="Total 2 28 24" xfId="11766"/>
    <cellStyle name="Total 2 28 25" xfId="11767"/>
    <cellStyle name="Total 2 28 26" xfId="11768"/>
    <cellStyle name="Total 2 28 3" xfId="11769"/>
    <cellStyle name="Total 2 28 4" xfId="11770"/>
    <cellStyle name="Total 2 28 5" xfId="11771"/>
    <cellStyle name="Total 2 28 6" xfId="11772"/>
    <cellStyle name="Total 2 28 7" xfId="11773"/>
    <cellStyle name="Total 2 28 8" xfId="11774"/>
    <cellStyle name="Total 2 28 9" xfId="11775"/>
    <cellStyle name="Total 2 29" xfId="11776"/>
    <cellStyle name="Total 2 29 10" xfId="11777"/>
    <cellStyle name="Total 2 29 11" xfId="11778"/>
    <cellStyle name="Total 2 29 12" xfId="11779"/>
    <cellStyle name="Total 2 29 13" xfId="11780"/>
    <cellStyle name="Total 2 29 14" xfId="11781"/>
    <cellStyle name="Total 2 29 15" xfId="11782"/>
    <cellStyle name="Total 2 29 16" xfId="11783"/>
    <cellStyle name="Total 2 29 17" xfId="11784"/>
    <cellStyle name="Total 2 29 18" xfId="11785"/>
    <cellStyle name="Total 2 29 19" xfId="11786"/>
    <cellStyle name="Total 2 29 2" xfId="11787"/>
    <cellStyle name="Total 2 29 20" xfId="11788"/>
    <cellStyle name="Total 2 29 21" xfId="11789"/>
    <cellStyle name="Total 2 29 22" xfId="11790"/>
    <cellStyle name="Total 2 29 23" xfId="11791"/>
    <cellStyle name="Total 2 29 24" xfId="11792"/>
    <cellStyle name="Total 2 29 25" xfId="11793"/>
    <cellStyle name="Total 2 29 26" xfId="11794"/>
    <cellStyle name="Total 2 29 3" xfId="11795"/>
    <cellStyle name="Total 2 29 4" xfId="11796"/>
    <cellStyle name="Total 2 29 5" xfId="11797"/>
    <cellStyle name="Total 2 29 6" xfId="11798"/>
    <cellStyle name="Total 2 29 7" xfId="11799"/>
    <cellStyle name="Total 2 29 8" xfId="11800"/>
    <cellStyle name="Total 2 29 9" xfId="11801"/>
    <cellStyle name="Total 2 3" xfId="11802"/>
    <cellStyle name="Total 2 3 10" xfId="11803"/>
    <cellStyle name="Total 2 3 11" xfId="11804"/>
    <cellStyle name="Total 2 3 12" xfId="11805"/>
    <cellStyle name="Total 2 3 13" xfId="11806"/>
    <cellStyle name="Total 2 3 14" xfId="11807"/>
    <cellStyle name="Total 2 3 15" xfId="11808"/>
    <cellStyle name="Total 2 3 16" xfId="11809"/>
    <cellStyle name="Total 2 3 17" xfId="11810"/>
    <cellStyle name="Total 2 3 18" xfId="11811"/>
    <cellStyle name="Total 2 3 19" xfId="11812"/>
    <cellStyle name="Total 2 3 2" xfId="11813"/>
    <cellStyle name="Total 2 3 20" xfId="11814"/>
    <cellStyle name="Total 2 3 21" xfId="11815"/>
    <cellStyle name="Total 2 3 22" xfId="11816"/>
    <cellStyle name="Total 2 3 23" xfId="11817"/>
    <cellStyle name="Total 2 3 24" xfId="11818"/>
    <cellStyle name="Total 2 3 25" xfId="11819"/>
    <cellStyle name="Total 2 3 26" xfId="11820"/>
    <cellStyle name="Total 2 3 27" xfId="11821"/>
    <cellStyle name="Total 2 3 3" xfId="11822"/>
    <cellStyle name="Total 2 3 4" xfId="11823"/>
    <cellStyle name="Total 2 3 5" xfId="11824"/>
    <cellStyle name="Total 2 3 6" xfId="11825"/>
    <cellStyle name="Total 2 3 7" xfId="11826"/>
    <cellStyle name="Total 2 3 8" xfId="11827"/>
    <cellStyle name="Total 2 3 9" xfId="11828"/>
    <cellStyle name="Total 2 30" xfId="11829"/>
    <cellStyle name="Total 2 30 10" xfId="11830"/>
    <cellStyle name="Total 2 30 11" xfId="11831"/>
    <cellStyle name="Total 2 30 12" xfId="11832"/>
    <cellStyle name="Total 2 30 13" xfId="11833"/>
    <cellStyle name="Total 2 30 14" xfId="11834"/>
    <cellStyle name="Total 2 30 15" xfId="11835"/>
    <cellStyle name="Total 2 30 16" xfId="11836"/>
    <cellStyle name="Total 2 30 17" xfId="11837"/>
    <cellStyle name="Total 2 30 18" xfId="11838"/>
    <cellStyle name="Total 2 30 19" xfId="11839"/>
    <cellStyle name="Total 2 30 2" xfId="11840"/>
    <cellStyle name="Total 2 30 20" xfId="11841"/>
    <cellStyle name="Total 2 30 21" xfId="11842"/>
    <cellStyle name="Total 2 30 22" xfId="11843"/>
    <cellStyle name="Total 2 30 23" xfId="11844"/>
    <cellStyle name="Total 2 30 24" xfId="11845"/>
    <cellStyle name="Total 2 30 25" xfId="11846"/>
    <cellStyle name="Total 2 30 26" xfId="11847"/>
    <cellStyle name="Total 2 30 3" xfId="11848"/>
    <cellStyle name="Total 2 30 4" xfId="11849"/>
    <cellStyle name="Total 2 30 5" xfId="11850"/>
    <cellStyle name="Total 2 30 6" xfId="11851"/>
    <cellStyle name="Total 2 30 7" xfId="11852"/>
    <cellStyle name="Total 2 30 8" xfId="11853"/>
    <cellStyle name="Total 2 30 9" xfId="11854"/>
    <cellStyle name="Total 2 31" xfId="11855"/>
    <cellStyle name="Total 2 31 10" xfId="11856"/>
    <cellStyle name="Total 2 31 11" xfId="11857"/>
    <cellStyle name="Total 2 31 12" xfId="11858"/>
    <cellStyle name="Total 2 31 13" xfId="11859"/>
    <cellStyle name="Total 2 31 14" xfId="11860"/>
    <cellStyle name="Total 2 31 15" xfId="11861"/>
    <cellStyle name="Total 2 31 16" xfId="11862"/>
    <cellStyle name="Total 2 31 17" xfId="11863"/>
    <cellStyle name="Total 2 31 18" xfId="11864"/>
    <cellStyle name="Total 2 31 19" xfId="11865"/>
    <cellStyle name="Total 2 31 2" xfId="11866"/>
    <cellStyle name="Total 2 31 20" xfId="11867"/>
    <cellStyle name="Total 2 31 21" xfId="11868"/>
    <cellStyle name="Total 2 31 22" xfId="11869"/>
    <cellStyle name="Total 2 31 23" xfId="11870"/>
    <cellStyle name="Total 2 31 24" xfId="11871"/>
    <cellStyle name="Total 2 31 25" xfId="11872"/>
    <cellStyle name="Total 2 31 26" xfId="11873"/>
    <cellStyle name="Total 2 31 3" xfId="11874"/>
    <cellStyle name="Total 2 31 4" xfId="11875"/>
    <cellStyle name="Total 2 31 5" xfId="11876"/>
    <cellStyle name="Total 2 31 6" xfId="11877"/>
    <cellStyle name="Total 2 31 7" xfId="11878"/>
    <cellStyle name="Total 2 31 8" xfId="11879"/>
    <cellStyle name="Total 2 31 9" xfId="11880"/>
    <cellStyle name="Total 2 32" xfId="11881"/>
    <cellStyle name="Total 2 32 10" xfId="11882"/>
    <cellStyle name="Total 2 32 11" xfId="11883"/>
    <cellStyle name="Total 2 32 12" xfId="11884"/>
    <cellStyle name="Total 2 32 13" xfId="11885"/>
    <cellStyle name="Total 2 32 14" xfId="11886"/>
    <cellStyle name="Total 2 32 15" xfId="11887"/>
    <cellStyle name="Total 2 32 16" xfId="11888"/>
    <cellStyle name="Total 2 32 17" xfId="11889"/>
    <cellStyle name="Total 2 32 18" xfId="11890"/>
    <cellStyle name="Total 2 32 19" xfId="11891"/>
    <cellStyle name="Total 2 32 2" xfId="11892"/>
    <cellStyle name="Total 2 32 20" xfId="11893"/>
    <cellStyle name="Total 2 32 21" xfId="11894"/>
    <cellStyle name="Total 2 32 22" xfId="11895"/>
    <cellStyle name="Total 2 32 23" xfId="11896"/>
    <cellStyle name="Total 2 32 24" xfId="11897"/>
    <cellStyle name="Total 2 32 25" xfId="11898"/>
    <cellStyle name="Total 2 32 26" xfId="11899"/>
    <cellStyle name="Total 2 32 3" xfId="11900"/>
    <cellStyle name="Total 2 32 4" xfId="11901"/>
    <cellStyle name="Total 2 32 5" xfId="11902"/>
    <cellStyle name="Total 2 32 6" xfId="11903"/>
    <cellStyle name="Total 2 32 7" xfId="11904"/>
    <cellStyle name="Total 2 32 8" xfId="11905"/>
    <cellStyle name="Total 2 32 9" xfId="11906"/>
    <cellStyle name="Total 2 33" xfId="11907"/>
    <cellStyle name="Total 2 33 10" xfId="11908"/>
    <cellStyle name="Total 2 33 11" xfId="11909"/>
    <cellStyle name="Total 2 33 12" xfId="11910"/>
    <cellStyle name="Total 2 33 13" xfId="11911"/>
    <cellStyle name="Total 2 33 14" xfId="11912"/>
    <cellStyle name="Total 2 33 15" xfId="11913"/>
    <cellStyle name="Total 2 33 16" xfId="11914"/>
    <cellStyle name="Total 2 33 17" xfId="11915"/>
    <cellStyle name="Total 2 33 18" xfId="11916"/>
    <cellStyle name="Total 2 33 19" xfId="11917"/>
    <cellStyle name="Total 2 33 2" xfId="11918"/>
    <cellStyle name="Total 2 33 20" xfId="11919"/>
    <cellStyle name="Total 2 33 21" xfId="11920"/>
    <cellStyle name="Total 2 33 22" xfId="11921"/>
    <cellStyle name="Total 2 33 23" xfId="11922"/>
    <cellStyle name="Total 2 33 24" xfId="11923"/>
    <cellStyle name="Total 2 33 25" xfId="11924"/>
    <cellStyle name="Total 2 33 26" xfId="11925"/>
    <cellStyle name="Total 2 33 3" xfId="11926"/>
    <cellStyle name="Total 2 33 4" xfId="11927"/>
    <cellStyle name="Total 2 33 5" xfId="11928"/>
    <cellStyle name="Total 2 33 6" xfId="11929"/>
    <cellStyle name="Total 2 33 7" xfId="11930"/>
    <cellStyle name="Total 2 33 8" xfId="11931"/>
    <cellStyle name="Total 2 33 9" xfId="11932"/>
    <cellStyle name="Total 2 34" xfId="11933"/>
    <cellStyle name="Total 2 34 10" xfId="11934"/>
    <cellStyle name="Total 2 34 11" xfId="11935"/>
    <cellStyle name="Total 2 34 12" xfId="11936"/>
    <cellStyle name="Total 2 34 13" xfId="11937"/>
    <cellStyle name="Total 2 34 14" xfId="11938"/>
    <cellStyle name="Total 2 34 15" xfId="11939"/>
    <cellStyle name="Total 2 34 16" xfId="11940"/>
    <cellStyle name="Total 2 34 17" xfId="11941"/>
    <cellStyle name="Total 2 34 18" xfId="11942"/>
    <cellStyle name="Total 2 34 19" xfId="11943"/>
    <cellStyle name="Total 2 34 2" xfId="11944"/>
    <cellStyle name="Total 2 34 20" xfId="11945"/>
    <cellStyle name="Total 2 34 21" xfId="11946"/>
    <cellStyle name="Total 2 34 22" xfId="11947"/>
    <cellStyle name="Total 2 34 23" xfId="11948"/>
    <cellStyle name="Total 2 34 24" xfId="11949"/>
    <cellStyle name="Total 2 34 25" xfId="11950"/>
    <cellStyle name="Total 2 34 26" xfId="11951"/>
    <cellStyle name="Total 2 34 3" xfId="11952"/>
    <cellStyle name="Total 2 34 4" xfId="11953"/>
    <cellStyle name="Total 2 34 5" xfId="11954"/>
    <cellStyle name="Total 2 34 6" xfId="11955"/>
    <cellStyle name="Total 2 34 7" xfId="11956"/>
    <cellStyle name="Total 2 34 8" xfId="11957"/>
    <cellStyle name="Total 2 34 9" xfId="11958"/>
    <cellStyle name="Total 2 35" xfId="11959"/>
    <cellStyle name="Total 2 35 10" xfId="11960"/>
    <cellStyle name="Total 2 35 11" xfId="11961"/>
    <cellStyle name="Total 2 35 12" xfId="11962"/>
    <cellStyle name="Total 2 35 13" xfId="11963"/>
    <cellStyle name="Total 2 35 14" xfId="11964"/>
    <cellStyle name="Total 2 35 15" xfId="11965"/>
    <cellStyle name="Total 2 35 16" xfId="11966"/>
    <cellStyle name="Total 2 35 17" xfId="11967"/>
    <cellStyle name="Total 2 35 18" xfId="11968"/>
    <cellStyle name="Total 2 35 19" xfId="11969"/>
    <cellStyle name="Total 2 35 2" xfId="11970"/>
    <cellStyle name="Total 2 35 20" xfId="11971"/>
    <cellStyle name="Total 2 35 21" xfId="11972"/>
    <cellStyle name="Total 2 35 22" xfId="11973"/>
    <cellStyle name="Total 2 35 23" xfId="11974"/>
    <cellStyle name="Total 2 35 24" xfId="11975"/>
    <cellStyle name="Total 2 35 25" xfId="11976"/>
    <cellStyle name="Total 2 35 26" xfId="11977"/>
    <cellStyle name="Total 2 35 3" xfId="11978"/>
    <cellStyle name="Total 2 35 4" xfId="11979"/>
    <cellStyle name="Total 2 35 5" xfId="11980"/>
    <cellStyle name="Total 2 35 6" xfId="11981"/>
    <cellStyle name="Total 2 35 7" xfId="11982"/>
    <cellStyle name="Total 2 35 8" xfId="11983"/>
    <cellStyle name="Total 2 35 9" xfId="11984"/>
    <cellStyle name="Total 2 36" xfId="11985"/>
    <cellStyle name="Total 2 36 10" xfId="11986"/>
    <cellStyle name="Total 2 36 11" xfId="11987"/>
    <cellStyle name="Total 2 36 12" xfId="11988"/>
    <cellStyle name="Total 2 36 13" xfId="11989"/>
    <cellStyle name="Total 2 36 14" xfId="11990"/>
    <cellStyle name="Total 2 36 15" xfId="11991"/>
    <cellStyle name="Total 2 36 16" xfId="11992"/>
    <cellStyle name="Total 2 36 17" xfId="11993"/>
    <cellStyle name="Total 2 36 18" xfId="11994"/>
    <cellStyle name="Total 2 36 19" xfId="11995"/>
    <cellStyle name="Total 2 36 2" xfId="11996"/>
    <cellStyle name="Total 2 36 20" xfId="11997"/>
    <cellStyle name="Total 2 36 21" xfId="11998"/>
    <cellStyle name="Total 2 36 22" xfId="11999"/>
    <cellStyle name="Total 2 36 23" xfId="12000"/>
    <cellStyle name="Total 2 36 24" xfId="12001"/>
    <cellStyle name="Total 2 36 25" xfId="12002"/>
    <cellStyle name="Total 2 36 26" xfId="12003"/>
    <cellStyle name="Total 2 36 3" xfId="12004"/>
    <cellStyle name="Total 2 36 4" xfId="12005"/>
    <cellStyle name="Total 2 36 5" xfId="12006"/>
    <cellStyle name="Total 2 36 6" xfId="12007"/>
    <cellStyle name="Total 2 36 7" xfId="12008"/>
    <cellStyle name="Total 2 36 8" xfId="12009"/>
    <cellStyle name="Total 2 36 9" xfId="12010"/>
    <cellStyle name="Total 2 37" xfId="12011"/>
    <cellStyle name="Total 2 37 10" xfId="12012"/>
    <cellStyle name="Total 2 37 11" xfId="12013"/>
    <cellStyle name="Total 2 37 12" xfId="12014"/>
    <cellStyle name="Total 2 37 13" xfId="12015"/>
    <cellStyle name="Total 2 37 14" xfId="12016"/>
    <cellStyle name="Total 2 37 15" xfId="12017"/>
    <cellStyle name="Total 2 37 16" xfId="12018"/>
    <cellStyle name="Total 2 37 17" xfId="12019"/>
    <cellStyle name="Total 2 37 18" xfId="12020"/>
    <cellStyle name="Total 2 37 19" xfId="12021"/>
    <cellStyle name="Total 2 37 2" xfId="12022"/>
    <cellStyle name="Total 2 37 20" xfId="12023"/>
    <cellStyle name="Total 2 37 21" xfId="12024"/>
    <cellStyle name="Total 2 37 22" xfId="12025"/>
    <cellStyle name="Total 2 37 23" xfId="12026"/>
    <cellStyle name="Total 2 37 24" xfId="12027"/>
    <cellStyle name="Total 2 37 25" xfId="12028"/>
    <cellStyle name="Total 2 37 26" xfId="12029"/>
    <cellStyle name="Total 2 37 3" xfId="12030"/>
    <cellStyle name="Total 2 37 4" xfId="12031"/>
    <cellStyle name="Total 2 37 5" xfId="12032"/>
    <cellStyle name="Total 2 37 6" xfId="12033"/>
    <cellStyle name="Total 2 37 7" xfId="12034"/>
    <cellStyle name="Total 2 37 8" xfId="12035"/>
    <cellStyle name="Total 2 37 9" xfId="12036"/>
    <cellStyle name="Total 2 38" xfId="12037"/>
    <cellStyle name="Total 2 38 10" xfId="12038"/>
    <cellStyle name="Total 2 38 11" xfId="12039"/>
    <cellStyle name="Total 2 38 12" xfId="12040"/>
    <cellStyle name="Total 2 38 13" xfId="12041"/>
    <cellStyle name="Total 2 38 14" xfId="12042"/>
    <cellStyle name="Total 2 38 15" xfId="12043"/>
    <cellStyle name="Total 2 38 16" xfId="12044"/>
    <cellStyle name="Total 2 38 17" xfId="12045"/>
    <cellStyle name="Total 2 38 18" xfId="12046"/>
    <cellStyle name="Total 2 38 19" xfId="12047"/>
    <cellStyle name="Total 2 38 2" xfId="12048"/>
    <cellStyle name="Total 2 38 20" xfId="12049"/>
    <cellStyle name="Total 2 38 21" xfId="12050"/>
    <cellStyle name="Total 2 38 22" xfId="12051"/>
    <cellStyle name="Total 2 38 23" xfId="12052"/>
    <cellStyle name="Total 2 38 24" xfId="12053"/>
    <cellStyle name="Total 2 38 25" xfId="12054"/>
    <cellStyle name="Total 2 38 26" xfId="12055"/>
    <cellStyle name="Total 2 38 3" xfId="12056"/>
    <cellStyle name="Total 2 38 4" xfId="12057"/>
    <cellStyle name="Total 2 38 5" xfId="12058"/>
    <cellStyle name="Total 2 38 6" xfId="12059"/>
    <cellStyle name="Total 2 38 7" xfId="12060"/>
    <cellStyle name="Total 2 38 8" xfId="12061"/>
    <cellStyle name="Total 2 38 9" xfId="12062"/>
    <cellStyle name="Total 2 39" xfId="12063"/>
    <cellStyle name="Total 2 39 10" xfId="12064"/>
    <cellStyle name="Total 2 39 11" xfId="12065"/>
    <cellStyle name="Total 2 39 12" xfId="12066"/>
    <cellStyle name="Total 2 39 13" xfId="12067"/>
    <cellStyle name="Total 2 39 14" xfId="12068"/>
    <cellStyle name="Total 2 39 15" xfId="12069"/>
    <cellStyle name="Total 2 39 16" xfId="12070"/>
    <cellStyle name="Total 2 39 17" xfId="12071"/>
    <cellStyle name="Total 2 39 18" xfId="12072"/>
    <cellStyle name="Total 2 39 19" xfId="12073"/>
    <cellStyle name="Total 2 39 2" xfId="12074"/>
    <cellStyle name="Total 2 39 20" xfId="12075"/>
    <cellStyle name="Total 2 39 21" xfId="12076"/>
    <cellStyle name="Total 2 39 22" xfId="12077"/>
    <cellStyle name="Total 2 39 23" xfId="12078"/>
    <cellStyle name="Total 2 39 24" xfId="12079"/>
    <cellStyle name="Total 2 39 25" xfId="12080"/>
    <cellStyle name="Total 2 39 26" xfId="12081"/>
    <cellStyle name="Total 2 39 3" xfId="12082"/>
    <cellStyle name="Total 2 39 4" xfId="12083"/>
    <cellStyle name="Total 2 39 5" xfId="12084"/>
    <cellStyle name="Total 2 39 6" xfId="12085"/>
    <cellStyle name="Total 2 39 7" xfId="12086"/>
    <cellStyle name="Total 2 39 8" xfId="12087"/>
    <cellStyle name="Total 2 39 9" xfId="12088"/>
    <cellStyle name="Total 2 4" xfId="12089"/>
    <cellStyle name="Total 2 4 10" xfId="12090"/>
    <cellStyle name="Total 2 4 11" xfId="12091"/>
    <cellStyle name="Total 2 4 12" xfId="12092"/>
    <cellStyle name="Total 2 4 13" xfId="12093"/>
    <cellStyle name="Total 2 4 14" xfId="12094"/>
    <cellStyle name="Total 2 4 15" xfId="12095"/>
    <cellStyle name="Total 2 4 16" xfId="12096"/>
    <cellStyle name="Total 2 4 17" xfId="12097"/>
    <cellStyle name="Total 2 4 18" xfId="12098"/>
    <cellStyle name="Total 2 4 19" xfId="12099"/>
    <cellStyle name="Total 2 4 2" xfId="12100"/>
    <cellStyle name="Total 2 4 20" xfId="12101"/>
    <cellStyle name="Total 2 4 21" xfId="12102"/>
    <cellStyle name="Total 2 4 22" xfId="12103"/>
    <cellStyle name="Total 2 4 23" xfId="12104"/>
    <cellStyle name="Total 2 4 24" xfId="12105"/>
    <cellStyle name="Total 2 4 25" xfId="12106"/>
    <cellStyle name="Total 2 4 26" xfId="12107"/>
    <cellStyle name="Total 2 4 27" xfId="12108"/>
    <cellStyle name="Total 2 4 28" xfId="12109"/>
    <cellStyle name="Total 2 4 29" xfId="12110"/>
    <cellStyle name="Total 2 4 3" xfId="12111"/>
    <cellStyle name="Total 2 4 30" xfId="12112"/>
    <cellStyle name="Total 2 4 31" xfId="12113"/>
    <cellStyle name="Total 2 4 32" xfId="12114"/>
    <cellStyle name="Total 2 4 33" xfId="12115"/>
    <cellStyle name="Total 2 4 34" xfId="12116"/>
    <cellStyle name="Total 2 4 35" xfId="12117"/>
    <cellStyle name="Total 2 4 36" xfId="12118"/>
    <cellStyle name="Total 2 4 4" xfId="12119"/>
    <cellStyle name="Total 2 4 5" xfId="12120"/>
    <cellStyle name="Total 2 4 6" xfId="12121"/>
    <cellStyle name="Total 2 4 7" xfId="12122"/>
    <cellStyle name="Total 2 4 8" xfId="12123"/>
    <cellStyle name="Total 2 4 9" xfId="12124"/>
    <cellStyle name="Total 2 40" xfId="12125"/>
    <cellStyle name="Total 2 40 10" xfId="12126"/>
    <cellStyle name="Total 2 40 11" xfId="12127"/>
    <cellStyle name="Total 2 40 12" xfId="12128"/>
    <cellStyle name="Total 2 40 13" xfId="12129"/>
    <cellStyle name="Total 2 40 14" xfId="12130"/>
    <cellStyle name="Total 2 40 15" xfId="12131"/>
    <cellStyle name="Total 2 40 16" xfId="12132"/>
    <cellStyle name="Total 2 40 17" xfId="12133"/>
    <cellStyle name="Total 2 40 18" xfId="12134"/>
    <cellStyle name="Total 2 40 19" xfId="12135"/>
    <cellStyle name="Total 2 40 2" xfId="12136"/>
    <cellStyle name="Total 2 40 20" xfId="12137"/>
    <cellStyle name="Total 2 40 21" xfId="12138"/>
    <cellStyle name="Total 2 40 22" xfId="12139"/>
    <cellStyle name="Total 2 40 23" xfId="12140"/>
    <cellStyle name="Total 2 40 24" xfId="12141"/>
    <cellStyle name="Total 2 40 25" xfId="12142"/>
    <cellStyle name="Total 2 40 26" xfId="12143"/>
    <cellStyle name="Total 2 40 3" xfId="12144"/>
    <cellStyle name="Total 2 40 4" xfId="12145"/>
    <cellStyle name="Total 2 40 5" xfId="12146"/>
    <cellStyle name="Total 2 40 6" xfId="12147"/>
    <cellStyle name="Total 2 40 7" xfId="12148"/>
    <cellStyle name="Total 2 40 8" xfId="12149"/>
    <cellStyle name="Total 2 40 9" xfId="12150"/>
    <cellStyle name="Total 2 41" xfId="12151"/>
    <cellStyle name="Total 2 41 10" xfId="12152"/>
    <cellStyle name="Total 2 41 11" xfId="12153"/>
    <cellStyle name="Total 2 41 12" xfId="12154"/>
    <cellStyle name="Total 2 41 13" xfId="12155"/>
    <cellStyle name="Total 2 41 14" xfId="12156"/>
    <cellStyle name="Total 2 41 15" xfId="12157"/>
    <cellStyle name="Total 2 41 16" xfId="12158"/>
    <cellStyle name="Total 2 41 17" xfId="12159"/>
    <cellStyle name="Total 2 41 18" xfId="12160"/>
    <cellStyle name="Total 2 41 19" xfId="12161"/>
    <cellStyle name="Total 2 41 2" xfId="12162"/>
    <cellStyle name="Total 2 41 20" xfId="12163"/>
    <cellStyle name="Total 2 41 21" xfId="12164"/>
    <cellStyle name="Total 2 41 22" xfId="12165"/>
    <cellStyle name="Total 2 41 23" xfId="12166"/>
    <cellStyle name="Total 2 41 24" xfId="12167"/>
    <cellStyle name="Total 2 41 25" xfId="12168"/>
    <cellStyle name="Total 2 41 26" xfId="12169"/>
    <cellStyle name="Total 2 41 3" xfId="12170"/>
    <cellStyle name="Total 2 41 4" xfId="12171"/>
    <cellStyle name="Total 2 41 5" xfId="12172"/>
    <cellStyle name="Total 2 41 6" xfId="12173"/>
    <cellStyle name="Total 2 41 7" xfId="12174"/>
    <cellStyle name="Total 2 41 8" xfId="12175"/>
    <cellStyle name="Total 2 41 9" xfId="12176"/>
    <cellStyle name="Total 2 42" xfId="12177"/>
    <cellStyle name="Total 2 42 10" xfId="12178"/>
    <cellStyle name="Total 2 42 11" xfId="12179"/>
    <cellStyle name="Total 2 42 12" xfId="12180"/>
    <cellStyle name="Total 2 42 13" xfId="12181"/>
    <cellStyle name="Total 2 42 14" xfId="12182"/>
    <cellStyle name="Total 2 42 15" xfId="12183"/>
    <cellStyle name="Total 2 42 16" xfId="12184"/>
    <cellStyle name="Total 2 42 17" xfId="12185"/>
    <cellStyle name="Total 2 42 18" xfId="12186"/>
    <cellStyle name="Total 2 42 19" xfId="12187"/>
    <cellStyle name="Total 2 42 2" xfId="12188"/>
    <cellStyle name="Total 2 42 20" xfId="12189"/>
    <cellStyle name="Total 2 42 21" xfId="12190"/>
    <cellStyle name="Total 2 42 22" xfId="12191"/>
    <cellStyle name="Total 2 42 23" xfId="12192"/>
    <cellStyle name="Total 2 42 24" xfId="12193"/>
    <cellStyle name="Total 2 42 25" xfId="12194"/>
    <cellStyle name="Total 2 42 26" xfId="12195"/>
    <cellStyle name="Total 2 42 3" xfId="12196"/>
    <cellStyle name="Total 2 42 4" xfId="12197"/>
    <cellStyle name="Total 2 42 5" xfId="12198"/>
    <cellStyle name="Total 2 42 6" xfId="12199"/>
    <cellStyle name="Total 2 42 7" xfId="12200"/>
    <cellStyle name="Total 2 42 8" xfId="12201"/>
    <cellStyle name="Total 2 42 9" xfId="12202"/>
    <cellStyle name="Total 2 43" xfId="12203"/>
    <cellStyle name="Total 2 43 10" xfId="12204"/>
    <cellStyle name="Total 2 43 11" xfId="12205"/>
    <cellStyle name="Total 2 43 12" xfId="12206"/>
    <cellStyle name="Total 2 43 13" xfId="12207"/>
    <cellStyle name="Total 2 43 14" xfId="12208"/>
    <cellStyle name="Total 2 43 15" xfId="12209"/>
    <cellStyle name="Total 2 43 16" xfId="12210"/>
    <cellStyle name="Total 2 43 17" xfId="12211"/>
    <cellStyle name="Total 2 43 18" xfId="12212"/>
    <cellStyle name="Total 2 43 19" xfId="12213"/>
    <cellStyle name="Total 2 43 2" xfId="12214"/>
    <cellStyle name="Total 2 43 20" xfId="12215"/>
    <cellStyle name="Total 2 43 21" xfId="12216"/>
    <cellStyle name="Total 2 43 22" xfId="12217"/>
    <cellStyle name="Total 2 43 23" xfId="12218"/>
    <cellStyle name="Total 2 43 24" xfId="12219"/>
    <cellStyle name="Total 2 43 25" xfId="12220"/>
    <cellStyle name="Total 2 43 26" xfId="12221"/>
    <cellStyle name="Total 2 43 3" xfId="12222"/>
    <cellStyle name="Total 2 43 4" xfId="12223"/>
    <cellStyle name="Total 2 43 5" xfId="12224"/>
    <cellStyle name="Total 2 43 6" xfId="12225"/>
    <cellStyle name="Total 2 43 7" xfId="12226"/>
    <cellStyle name="Total 2 43 8" xfId="12227"/>
    <cellStyle name="Total 2 43 9" xfId="12228"/>
    <cellStyle name="Total 2 44" xfId="12229"/>
    <cellStyle name="Total 2 44 10" xfId="12230"/>
    <cellStyle name="Total 2 44 11" xfId="12231"/>
    <cellStyle name="Total 2 44 12" xfId="12232"/>
    <cellStyle name="Total 2 44 13" xfId="12233"/>
    <cellStyle name="Total 2 44 14" xfId="12234"/>
    <cellStyle name="Total 2 44 15" xfId="12235"/>
    <cellStyle name="Total 2 44 16" xfId="12236"/>
    <cellStyle name="Total 2 44 17" xfId="12237"/>
    <cellStyle name="Total 2 44 18" xfId="12238"/>
    <cellStyle name="Total 2 44 19" xfId="12239"/>
    <cellStyle name="Total 2 44 2" xfId="12240"/>
    <cellStyle name="Total 2 44 20" xfId="12241"/>
    <cellStyle name="Total 2 44 21" xfId="12242"/>
    <cellStyle name="Total 2 44 22" xfId="12243"/>
    <cellStyle name="Total 2 44 23" xfId="12244"/>
    <cellStyle name="Total 2 44 24" xfId="12245"/>
    <cellStyle name="Total 2 44 25" xfId="12246"/>
    <cellStyle name="Total 2 44 26" xfId="12247"/>
    <cellStyle name="Total 2 44 3" xfId="12248"/>
    <cellStyle name="Total 2 44 4" xfId="12249"/>
    <cellStyle name="Total 2 44 5" xfId="12250"/>
    <cellStyle name="Total 2 44 6" xfId="12251"/>
    <cellStyle name="Total 2 44 7" xfId="12252"/>
    <cellStyle name="Total 2 44 8" xfId="12253"/>
    <cellStyle name="Total 2 44 9" xfId="12254"/>
    <cellStyle name="Total 2 45" xfId="12255"/>
    <cellStyle name="Total 2 45 10" xfId="12256"/>
    <cellStyle name="Total 2 45 11" xfId="12257"/>
    <cellStyle name="Total 2 45 12" xfId="12258"/>
    <cellStyle name="Total 2 45 13" xfId="12259"/>
    <cellStyle name="Total 2 45 14" xfId="12260"/>
    <cellStyle name="Total 2 45 15" xfId="12261"/>
    <cellStyle name="Total 2 45 16" xfId="12262"/>
    <cellStyle name="Total 2 45 17" xfId="12263"/>
    <cellStyle name="Total 2 45 18" xfId="12264"/>
    <cellStyle name="Total 2 45 19" xfId="12265"/>
    <cellStyle name="Total 2 45 2" xfId="12266"/>
    <cellStyle name="Total 2 45 20" xfId="12267"/>
    <cellStyle name="Total 2 45 21" xfId="12268"/>
    <cellStyle name="Total 2 45 22" xfId="12269"/>
    <cellStyle name="Total 2 45 23" xfId="12270"/>
    <cellStyle name="Total 2 45 24" xfId="12271"/>
    <cellStyle name="Total 2 45 25" xfId="12272"/>
    <cellStyle name="Total 2 45 26" xfId="12273"/>
    <cellStyle name="Total 2 45 3" xfId="12274"/>
    <cellStyle name="Total 2 45 4" xfId="12275"/>
    <cellStyle name="Total 2 45 5" xfId="12276"/>
    <cellStyle name="Total 2 45 6" xfId="12277"/>
    <cellStyle name="Total 2 45 7" xfId="12278"/>
    <cellStyle name="Total 2 45 8" xfId="12279"/>
    <cellStyle name="Total 2 45 9" xfId="12280"/>
    <cellStyle name="Total 2 46" xfId="12281"/>
    <cellStyle name="Total 2 46 10" xfId="12282"/>
    <cellStyle name="Total 2 46 11" xfId="12283"/>
    <cellStyle name="Total 2 46 12" xfId="12284"/>
    <cellStyle name="Total 2 46 13" xfId="12285"/>
    <cellStyle name="Total 2 46 14" xfId="12286"/>
    <cellStyle name="Total 2 46 15" xfId="12287"/>
    <cellStyle name="Total 2 46 16" xfId="12288"/>
    <cellStyle name="Total 2 46 17" xfId="12289"/>
    <cellStyle name="Total 2 46 18" xfId="12290"/>
    <cellStyle name="Total 2 46 19" xfId="12291"/>
    <cellStyle name="Total 2 46 2" xfId="12292"/>
    <cellStyle name="Total 2 46 20" xfId="12293"/>
    <cellStyle name="Total 2 46 21" xfId="12294"/>
    <cellStyle name="Total 2 46 22" xfId="12295"/>
    <cellStyle name="Total 2 46 23" xfId="12296"/>
    <cellStyle name="Total 2 46 24" xfId="12297"/>
    <cellStyle name="Total 2 46 25" xfId="12298"/>
    <cellStyle name="Total 2 46 26" xfId="12299"/>
    <cellStyle name="Total 2 46 3" xfId="12300"/>
    <cellStyle name="Total 2 46 4" xfId="12301"/>
    <cellStyle name="Total 2 46 5" xfId="12302"/>
    <cellStyle name="Total 2 46 6" xfId="12303"/>
    <cellStyle name="Total 2 46 7" xfId="12304"/>
    <cellStyle name="Total 2 46 8" xfId="12305"/>
    <cellStyle name="Total 2 46 9" xfId="12306"/>
    <cellStyle name="Total 2 47" xfId="12307"/>
    <cellStyle name="Total 2 47 10" xfId="12308"/>
    <cellStyle name="Total 2 47 11" xfId="12309"/>
    <cellStyle name="Total 2 47 12" xfId="12310"/>
    <cellStyle name="Total 2 47 13" xfId="12311"/>
    <cellStyle name="Total 2 47 14" xfId="12312"/>
    <cellStyle name="Total 2 47 15" xfId="12313"/>
    <cellStyle name="Total 2 47 16" xfId="12314"/>
    <cellStyle name="Total 2 47 17" xfId="12315"/>
    <cellStyle name="Total 2 47 18" xfId="12316"/>
    <cellStyle name="Total 2 47 19" xfId="12317"/>
    <cellStyle name="Total 2 47 2" xfId="12318"/>
    <cellStyle name="Total 2 47 20" xfId="12319"/>
    <cellStyle name="Total 2 47 21" xfId="12320"/>
    <cellStyle name="Total 2 47 22" xfId="12321"/>
    <cellStyle name="Total 2 47 23" xfId="12322"/>
    <cellStyle name="Total 2 47 24" xfId="12323"/>
    <cellStyle name="Total 2 47 25" xfId="12324"/>
    <cellStyle name="Total 2 47 26" xfId="12325"/>
    <cellStyle name="Total 2 47 3" xfId="12326"/>
    <cellStyle name="Total 2 47 4" xfId="12327"/>
    <cellStyle name="Total 2 47 5" xfId="12328"/>
    <cellStyle name="Total 2 47 6" xfId="12329"/>
    <cellStyle name="Total 2 47 7" xfId="12330"/>
    <cellStyle name="Total 2 47 8" xfId="12331"/>
    <cellStyle name="Total 2 47 9" xfId="12332"/>
    <cellStyle name="Total 2 48" xfId="12333"/>
    <cellStyle name="Total 2 48 10" xfId="12334"/>
    <cellStyle name="Total 2 48 11" xfId="12335"/>
    <cellStyle name="Total 2 48 12" xfId="12336"/>
    <cellStyle name="Total 2 48 13" xfId="12337"/>
    <cellStyle name="Total 2 48 14" xfId="12338"/>
    <cellStyle name="Total 2 48 15" xfId="12339"/>
    <cellStyle name="Total 2 48 16" xfId="12340"/>
    <cellStyle name="Total 2 48 17" xfId="12341"/>
    <cellStyle name="Total 2 48 18" xfId="12342"/>
    <cellStyle name="Total 2 48 19" xfId="12343"/>
    <cellStyle name="Total 2 48 2" xfId="12344"/>
    <cellStyle name="Total 2 48 20" xfId="12345"/>
    <cellStyle name="Total 2 48 21" xfId="12346"/>
    <cellStyle name="Total 2 48 22" xfId="12347"/>
    <cellStyle name="Total 2 48 23" xfId="12348"/>
    <cellStyle name="Total 2 48 24" xfId="12349"/>
    <cellStyle name="Total 2 48 25" xfId="12350"/>
    <cellStyle name="Total 2 48 26" xfId="12351"/>
    <cellStyle name="Total 2 48 3" xfId="12352"/>
    <cellStyle name="Total 2 48 4" xfId="12353"/>
    <cellStyle name="Total 2 48 5" xfId="12354"/>
    <cellStyle name="Total 2 48 6" xfId="12355"/>
    <cellStyle name="Total 2 48 7" xfId="12356"/>
    <cellStyle name="Total 2 48 8" xfId="12357"/>
    <cellStyle name="Total 2 48 9" xfId="12358"/>
    <cellStyle name="Total 2 49" xfId="12359"/>
    <cellStyle name="Total 2 49 10" xfId="12360"/>
    <cellStyle name="Total 2 49 11" xfId="12361"/>
    <cellStyle name="Total 2 49 12" xfId="12362"/>
    <cellStyle name="Total 2 49 13" xfId="12363"/>
    <cellStyle name="Total 2 49 14" xfId="12364"/>
    <cellStyle name="Total 2 49 15" xfId="12365"/>
    <cellStyle name="Total 2 49 16" xfId="12366"/>
    <cellStyle name="Total 2 49 17" xfId="12367"/>
    <cellStyle name="Total 2 49 18" xfId="12368"/>
    <cellStyle name="Total 2 49 19" xfId="12369"/>
    <cellStyle name="Total 2 49 2" xfId="12370"/>
    <cellStyle name="Total 2 49 20" xfId="12371"/>
    <cellStyle name="Total 2 49 21" xfId="12372"/>
    <cellStyle name="Total 2 49 22" xfId="12373"/>
    <cellStyle name="Total 2 49 23" xfId="12374"/>
    <cellStyle name="Total 2 49 24" xfId="12375"/>
    <cellStyle name="Total 2 49 25" xfId="12376"/>
    <cellStyle name="Total 2 49 26" xfId="12377"/>
    <cellStyle name="Total 2 49 3" xfId="12378"/>
    <cellStyle name="Total 2 49 4" xfId="12379"/>
    <cellStyle name="Total 2 49 5" xfId="12380"/>
    <cellStyle name="Total 2 49 6" xfId="12381"/>
    <cellStyle name="Total 2 49 7" xfId="12382"/>
    <cellStyle name="Total 2 49 8" xfId="12383"/>
    <cellStyle name="Total 2 49 9" xfId="12384"/>
    <cellStyle name="Total 2 5" xfId="12385"/>
    <cellStyle name="Total 2 5 10" xfId="12386"/>
    <cellStyle name="Total 2 5 11" xfId="12387"/>
    <cellStyle name="Total 2 5 12" xfId="12388"/>
    <cellStyle name="Total 2 5 13" xfId="12389"/>
    <cellStyle name="Total 2 5 14" xfId="12390"/>
    <cellStyle name="Total 2 5 15" xfId="12391"/>
    <cellStyle name="Total 2 5 16" xfId="12392"/>
    <cellStyle name="Total 2 5 17" xfId="12393"/>
    <cellStyle name="Total 2 5 18" xfId="12394"/>
    <cellStyle name="Total 2 5 19" xfId="12395"/>
    <cellStyle name="Total 2 5 2" xfId="12396"/>
    <cellStyle name="Total 2 5 20" xfId="12397"/>
    <cellStyle name="Total 2 5 21" xfId="12398"/>
    <cellStyle name="Total 2 5 22" xfId="12399"/>
    <cellStyle name="Total 2 5 23" xfId="12400"/>
    <cellStyle name="Total 2 5 24" xfId="12401"/>
    <cellStyle name="Total 2 5 25" xfId="12402"/>
    <cellStyle name="Total 2 5 26" xfId="12403"/>
    <cellStyle name="Total 2 5 3" xfId="12404"/>
    <cellStyle name="Total 2 5 4" xfId="12405"/>
    <cellStyle name="Total 2 5 5" xfId="12406"/>
    <cellStyle name="Total 2 5 6" xfId="12407"/>
    <cellStyle name="Total 2 5 7" xfId="12408"/>
    <cellStyle name="Total 2 5 8" xfId="12409"/>
    <cellStyle name="Total 2 5 9" xfId="12410"/>
    <cellStyle name="Total 2 50" xfId="12411"/>
    <cellStyle name="Total 2 50 10" xfId="12412"/>
    <cellStyle name="Total 2 50 11" xfId="12413"/>
    <cellStyle name="Total 2 50 12" xfId="12414"/>
    <cellStyle name="Total 2 50 13" xfId="12415"/>
    <cellStyle name="Total 2 50 14" xfId="12416"/>
    <cellStyle name="Total 2 50 15" xfId="12417"/>
    <cellStyle name="Total 2 50 16" xfId="12418"/>
    <cellStyle name="Total 2 50 17" xfId="12419"/>
    <cellStyle name="Total 2 50 18" xfId="12420"/>
    <cellStyle name="Total 2 50 19" xfId="12421"/>
    <cellStyle name="Total 2 50 2" xfId="12422"/>
    <cellStyle name="Total 2 50 20" xfId="12423"/>
    <cellStyle name="Total 2 50 21" xfId="12424"/>
    <cellStyle name="Total 2 50 22" xfId="12425"/>
    <cellStyle name="Total 2 50 23" xfId="12426"/>
    <cellStyle name="Total 2 50 24" xfId="12427"/>
    <cellStyle name="Total 2 50 25" xfId="12428"/>
    <cellStyle name="Total 2 50 26" xfId="12429"/>
    <cellStyle name="Total 2 50 3" xfId="12430"/>
    <cellStyle name="Total 2 50 4" xfId="12431"/>
    <cellStyle name="Total 2 50 5" xfId="12432"/>
    <cellStyle name="Total 2 50 6" xfId="12433"/>
    <cellStyle name="Total 2 50 7" xfId="12434"/>
    <cellStyle name="Total 2 50 8" xfId="12435"/>
    <cellStyle name="Total 2 50 9" xfId="12436"/>
    <cellStyle name="Total 2 51" xfId="12437"/>
    <cellStyle name="Total 2 51 10" xfId="12438"/>
    <cellStyle name="Total 2 51 11" xfId="12439"/>
    <cellStyle name="Total 2 51 12" xfId="12440"/>
    <cellStyle name="Total 2 51 13" xfId="12441"/>
    <cellStyle name="Total 2 51 14" xfId="12442"/>
    <cellStyle name="Total 2 51 15" xfId="12443"/>
    <cellStyle name="Total 2 51 16" xfId="12444"/>
    <cellStyle name="Total 2 51 17" xfId="12445"/>
    <cellStyle name="Total 2 51 18" xfId="12446"/>
    <cellStyle name="Total 2 51 19" xfId="12447"/>
    <cellStyle name="Total 2 51 2" xfId="12448"/>
    <cellStyle name="Total 2 51 20" xfId="12449"/>
    <cellStyle name="Total 2 51 21" xfId="12450"/>
    <cellStyle name="Total 2 51 22" xfId="12451"/>
    <cellStyle name="Total 2 51 23" xfId="12452"/>
    <cellStyle name="Total 2 51 24" xfId="12453"/>
    <cellStyle name="Total 2 51 25" xfId="12454"/>
    <cellStyle name="Total 2 51 26" xfId="12455"/>
    <cellStyle name="Total 2 51 3" xfId="12456"/>
    <cellStyle name="Total 2 51 4" xfId="12457"/>
    <cellStyle name="Total 2 51 5" xfId="12458"/>
    <cellStyle name="Total 2 51 6" xfId="12459"/>
    <cellStyle name="Total 2 51 7" xfId="12460"/>
    <cellStyle name="Total 2 51 8" xfId="12461"/>
    <cellStyle name="Total 2 51 9" xfId="12462"/>
    <cellStyle name="Total 2 52" xfId="12463"/>
    <cellStyle name="Total 2 52 10" xfId="12464"/>
    <cellStyle name="Total 2 52 11" xfId="12465"/>
    <cellStyle name="Total 2 52 12" xfId="12466"/>
    <cellStyle name="Total 2 52 13" xfId="12467"/>
    <cellStyle name="Total 2 52 14" xfId="12468"/>
    <cellStyle name="Total 2 52 15" xfId="12469"/>
    <cellStyle name="Total 2 52 16" xfId="12470"/>
    <cellStyle name="Total 2 52 17" xfId="12471"/>
    <cellStyle name="Total 2 52 18" xfId="12472"/>
    <cellStyle name="Total 2 52 19" xfId="12473"/>
    <cellStyle name="Total 2 52 2" xfId="12474"/>
    <cellStyle name="Total 2 52 20" xfId="12475"/>
    <cellStyle name="Total 2 52 21" xfId="12476"/>
    <cellStyle name="Total 2 52 22" xfId="12477"/>
    <cellStyle name="Total 2 52 23" xfId="12478"/>
    <cellStyle name="Total 2 52 24" xfId="12479"/>
    <cellStyle name="Total 2 52 25" xfId="12480"/>
    <cellStyle name="Total 2 52 26" xfId="12481"/>
    <cellStyle name="Total 2 52 3" xfId="12482"/>
    <cellStyle name="Total 2 52 4" xfId="12483"/>
    <cellStyle name="Total 2 52 5" xfId="12484"/>
    <cellStyle name="Total 2 52 6" xfId="12485"/>
    <cellStyle name="Total 2 52 7" xfId="12486"/>
    <cellStyle name="Total 2 52 8" xfId="12487"/>
    <cellStyle name="Total 2 52 9" xfId="12488"/>
    <cellStyle name="Total 2 53" xfId="12489"/>
    <cellStyle name="Total 2 53 10" xfId="12490"/>
    <cellStyle name="Total 2 53 11" xfId="12491"/>
    <cellStyle name="Total 2 53 12" xfId="12492"/>
    <cellStyle name="Total 2 53 13" xfId="12493"/>
    <cellStyle name="Total 2 53 14" xfId="12494"/>
    <cellStyle name="Total 2 53 15" xfId="12495"/>
    <cellStyle name="Total 2 53 16" xfId="12496"/>
    <cellStyle name="Total 2 53 17" xfId="12497"/>
    <cellStyle name="Total 2 53 18" xfId="12498"/>
    <cellStyle name="Total 2 53 19" xfId="12499"/>
    <cellStyle name="Total 2 53 2" xfId="12500"/>
    <cellStyle name="Total 2 53 20" xfId="12501"/>
    <cellStyle name="Total 2 53 21" xfId="12502"/>
    <cellStyle name="Total 2 53 22" xfId="12503"/>
    <cellStyle name="Total 2 53 23" xfId="12504"/>
    <cellStyle name="Total 2 53 24" xfId="12505"/>
    <cellStyle name="Total 2 53 25" xfId="12506"/>
    <cellStyle name="Total 2 53 26" xfId="12507"/>
    <cellStyle name="Total 2 53 3" xfId="12508"/>
    <cellStyle name="Total 2 53 4" xfId="12509"/>
    <cellStyle name="Total 2 53 5" xfId="12510"/>
    <cellStyle name="Total 2 53 6" xfId="12511"/>
    <cellStyle name="Total 2 53 7" xfId="12512"/>
    <cellStyle name="Total 2 53 8" xfId="12513"/>
    <cellStyle name="Total 2 53 9" xfId="12514"/>
    <cellStyle name="Total 2 54" xfId="12515"/>
    <cellStyle name="Total 2 54 10" xfId="12516"/>
    <cellStyle name="Total 2 54 11" xfId="12517"/>
    <cellStyle name="Total 2 54 12" xfId="12518"/>
    <cellStyle name="Total 2 54 13" xfId="12519"/>
    <cellStyle name="Total 2 54 14" xfId="12520"/>
    <cellStyle name="Total 2 54 15" xfId="12521"/>
    <cellStyle name="Total 2 54 16" xfId="12522"/>
    <cellStyle name="Total 2 54 17" xfId="12523"/>
    <cellStyle name="Total 2 54 18" xfId="12524"/>
    <cellStyle name="Total 2 54 19" xfId="12525"/>
    <cellStyle name="Total 2 54 2" xfId="12526"/>
    <cellStyle name="Total 2 54 20" xfId="12527"/>
    <cellStyle name="Total 2 54 21" xfId="12528"/>
    <cellStyle name="Total 2 54 22" xfId="12529"/>
    <cellStyle name="Total 2 54 23" xfId="12530"/>
    <cellStyle name="Total 2 54 24" xfId="12531"/>
    <cellStyle name="Total 2 54 25" xfId="12532"/>
    <cellStyle name="Total 2 54 26" xfId="12533"/>
    <cellStyle name="Total 2 54 3" xfId="12534"/>
    <cellStyle name="Total 2 54 4" xfId="12535"/>
    <cellStyle name="Total 2 54 5" xfId="12536"/>
    <cellStyle name="Total 2 54 6" xfId="12537"/>
    <cellStyle name="Total 2 54 7" xfId="12538"/>
    <cellStyle name="Total 2 54 8" xfId="12539"/>
    <cellStyle name="Total 2 54 9" xfId="12540"/>
    <cellStyle name="Total 2 55" xfId="12541"/>
    <cellStyle name="Total 2 55 10" xfId="12542"/>
    <cellStyle name="Total 2 55 11" xfId="12543"/>
    <cellStyle name="Total 2 55 12" xfId="12544"/>
    <cellStyle name="Total 2 55 13" xfId="12545"/>
    <cellStyle name="Total 2 55 14" xfId="12546"/>
    <cellStyle name="Total 2 55 15" xfId="12547"/>
    <cellStyle name="Total 2 55 16" xfId="12548"/>
    <cellStyle name="Total 2 55 17" xfId="12549"/>
    <cellStyle name="Total 2 55 18" xfId="12550"/>
    <cellStyle name="Total 2 55 19" xfId="12551"/>
    <cellStyle name="Total 2 55 2" xfId="12552"/>
    <cellStyle name="Total 2 55 20" xfId="12553"/>
    <cellStyle name="Total 2 55 21" xfId="12554"/>
    <cellStyle name="Total 2 55 22" xfId="12555"/>
    <cellStyle name="Total 2 55 23" xfId="12556"/>
    <cellStyle name="Total 2 55 24" xfId="12557"/>
    <cellStyle name="Total 2 55 25" xfId="12558"/>
    <cellStyle name="Total 2 55 26" xfId="12559"/>
    <cellStyle name="Total 2 55 3" xfId="12560"/>
    <cellStyle name="Total 2 55 4" xfId="12561"/>
    <cellStyle name="Total 2 55 5" xfId="12562"/>
    <cellStyle name="Total 2 55 6" xfId="12563"/>
    <cellStyle name="Total 2 55 7" xfId="12564"/>
    <cellStyle name="Total 2 55 8" xfId="12565"/>
    <cellStyle name="Total 2 55 9" xfId="12566"/>
    <cellStyle name="Total 2 56" xfId="12567"/>
    <cellStyle name="Total 2 56 10" xfId="12568"/>
    <cellStyle name="Total 2 56 11" xfId="12569"/>
    <cellStyle name="Total 2 56 12" xfId="12570"/>
    <cellStyle name="Total 2 56 13" xfId="12571"/>
    <cellStyle name="Total 2 56 14" xfId="12572"/>
    <cellStyle name="Total 2 56 15" xfId="12573"/>
    <cellStyle name="Total 2 56 16" xfId="12574"/>
    <cellStyle name="Total 2 56 17" xfId="12575"/>
    <cellStyle name="Total 2 56 18" xfId="12576"/>
    <cellStyle name="Total 2 56 19" xfId="12577"/>
    <cellStyle name="Total 2 56 2" xfId="12578"/>
    <cellStyle name="Total 2 56 20" xfId="12579"/>
    <cellStyle name="Total 2 56 21" xfId="12580"/>
    <cellStyle name="Total 2 56 22" xfId="12581"/>
    <cellStyle name="Total 2 56 23" xfId="12582"/>
    <cellStyle name="Total 2 56 24" xfId="12583"/>
    <cellStyle name="Total 2 56 25" xfId="12584"/>
    <cellStyle name="Total 2 56 26" xfId="12585"/>
    <cellStyle name="Total 2 56 3" xfId="12586"/>
    <cellStyle name="Total 2 56 4" xfId="12587"/>
    <cellStyle name="Total 2 56 5" xfId="12588"/>
    <cellStyle name="Total 2 56 6" xfId="12589"/>
    <cellStyle name="Total 2 56 7" xfId="12590"/>
    <cellStyle name="Total 2 56 8" xfId="12591"/>
    <cellStyle name="Total 2 56 9" xfId="12592"/>
    <cellStyle name="Total 2 57" xfId="12593"/>
    <cellStyle name="Total 2 57 10" xfId="12594"/>
    <cellStyle name="Total 2 57 11" xfId="12595"/>
    <cellStyle name="Total 2 57 12" xfId="12596"/>
    <cellStyle name="Total 2 57 13" xfId="12597"/>
    <cellStyle name="Total 2 57 14" xfId="12598"/>
    <cellStyle name="Total 2 57 15" xfId="12599"/>
    <cellStyle name="Total 2 57 16" xfId="12600"/>
    <cellStyle name="Total 2 57 17" xfId="12601"/>
    <cellStyle name="Total 2 57 18" xfId="12602"/>
    <cellStyle name="Total 2 57 19" xfId="12603"/>
    <cellStyle name="Total 2 57 2" xfId="12604"/>
    <cellStyle name="Total 2 57 20" xfId="12605"/>
    <cellStyle name="Total 2 57 21" xfId="12606"/>
    <cellStyle name="Total 2 57 22" xfId="12607"/>
    <cellStyle name="Total 2 57 23" xfId="12608"/>
    <cellStyle name="Total 2 57 24" xfId="12609"/>
    <cellStyle name="Total 2 57 25" xfId="12610"/>
    <cellStyle name="Total 2 57 26" xfId="12611"/>
    <cellStyle name="Total 2 57 3" xfId="12612"/>
    <cellStyle name="Total 2 57 4" xfId="12613"/>
    <cellStyle name="Total 2 57 5" xfId="12614"/>
    <cellStyle name="Total 2 57 6" xfId="12615"/>
    <cellStyle name="Total 2 57 7" xfId="12616"/>
    <cellStyle name="Total 2 57 8" xfId="12617"/>
    <cellStyle name="Total 2 57 9" xfId="12618"/>
    <cellStyle name="Total 2 58" xfId="12619"/>
    <cellStyle name="Total 2 58 10" xfId="12620"/>
    <cellStyle name="Total 2 58 11" xfId="12621"/>
    <cellStyle name="Total 2 58 12" xfId="12622"/>
    <cellStyle name="Total 2 58 13" xfId="12623"/>
    <cellStyle name="Total 2 58 14" xfId="12624"/>
    <cellStyle name="Total 2 58 15" xfId="12625"/>
    <cellStyle name="Total 2 58 16" xfId="12626"/>
    <cellStyle name="Total 2 58 17" xfId="12627"/>
    <cellStyle name="Total 2 58 18" xfId="12628"/>
    <cellStyle name="Total 2 58 19" xfId="12629"/>
    <cellStyle name="Total 2 58 2" xfId="12630"/>
    <cellStyle name="Total 2 58 20" xfId="12631"/>
    <cellStyle name="Total 2 58 21" xfId="12632"/>
    <cellStyle name="Total 2 58 22" xfId="12633"/>
    <cellStyle name="Total 2 58 23" xfId="12634"/>
    <cellStyle name="Total 2 58 24" xfId="12635"/>
    <cellStyle name="Total 2 58 25" xfId="12636"/>
    <cellStyle name="Total 2 58 26" xfId="12637"/>
    <cellStyle name="Total 2 58 3" xfId="12638"/>
    <cellStyle name="Total 2 58 4" xfId="12639"/>
    <cellStyle name="Total 2 58 5" xfId="12640"/>
    <cellStyle name="Total 2 58 6" xfId="12641"/>
    <cellStyle name="Total 2 58 7" xfId="12642"/>
    <cellStyle name="Total 2 58 8" xfId="12643"/>
    <cellStyle name="Total 2 58 9" xfId="12644"/>
    <cellStyle name="Total 2 59" xfId="12645"/>
    <cellStyle name="Total 2 59 10" xfId="12646"/>
    <cellStyle name="Total 2 59 11" xfId="12647"/>
    <cellStyle name="Total 2 59 12" xfId="12648"/>
    <cellStyle name="Total 2 59 13" xfId="12649"/>
    <cellStyle name="Total 2 59 14" xfId="12650"/>
    <cellStyle name="Total 2 59 15" xfId="12651"/>
    <cellStyle name="Total 2 59 16" xfId="12652"/>
    <cellStyle name="Total 2 59 17" xfId="12653"/>
    <cellStyle name="Total 2 59 18" xfId="12654"/>
    <cellStyle name="Total 2 59 19" xfId="12655"/>
    <cellStyle name="Total 2 59 2" xfId="12656"/>
    <cellStyle name="Total 2 59 20" xfId="12657"/>
    <cellStyle name="Total 2 59 21" xfId="12658"/>
    <cellStyle name="Total 2 59 22" xfId="12659"/>
    <cellStyle name="Total 2 59 23" xfId="12660"/>
    <cellStyle name="Total 2 59 24" xfId="12661"/>
    <cellStyle name="Total 2 59 25" xfId="12662"/>
    <cellStyle name="Total 2 59 26" xfId="12663"/>
    <cellStyle name="Total 2 59 3" xfId="12664"/>
    <cellStyle name="Total 2 59 4" xfId="12665"/>
    <cellStyle name="Total 2 59 5" xfId="12666"/>
    <cellStyle name="Total 2 59 6" xfId="12667"/>
    <cellStyle name="Total 2 59 7" xfId="12668"/>
    <cellStyle name="Total 2 59 8" xfId="12669"/>
    <cellStyle name="Total 2 59 9" xfId="12670"/>
    <cellStyle name="Total 2 6" xfId="12671"/>
    <cellStyle name="Total 2 6 10" xfId="12672"/>
    <cellStyle name="Total 2 6 11" xfId="12673"/>
    <cellStyle name="Total 2 6 12" xfId="12674"/>
    <cellStyle name="Total 2 6 13" xfId="12675"/>
    <cellStyle name="Total 2 6 14" xfId="12676"/>
    <cellStyle name="Total 2 6 15" xfId="12677"/>
    <cellStyle name="Total 2 6 16" xfId="12678"/>
    <cellStyle name="Total 2 6 17" xfId="12679"/>
    <cellStyle name="Total 2 6 18" xfId="12680"/>
    <cellStyle name="Total 2 6 19" xfId="12681"/>
    <cellStyle name="Total 2 6 2" xfId="12682"/>
    <cellStyle name="Total 2 6 20" xfId="12683"/>
    <cellStyle name="Total 2 6 21" xfId="12684"/>
    <cellStyle name="Total 2 6 22" xfId="12685"/>
    <cellStyle name="Total 2 6 23" xfId="12686"/>
    <cellStyle name="Total 2 6 24" xfId="12687"/>
    <cellStyle name="Total 2 6 25" xfId="12688"/>
    <cellStyle name="Total 2 6 26" xfId="12689"/>
    <cellStyle name="Total 2 6 3" xfId="12690"/>
    <cellStyle name="Total 2 6 4" xfId="12691"/>
    <cellStyle name="Total 2 6 5" xfId="12692"/>
    <cellStyle name="Total 2 6 6" xfId="12693"/>
    <cellStyle name="Total 2 6 7" xfId="12694"/>
    <cellStyle name="Total 2 6 8" xfId="12695"/>
    <cellStyle name="Total 2 6 9" xfId="12696"/>
    <cellStyle name="Total 2 60" xfId="12697"/>
    <cellStyle name="Total 2 60 10" xfId="12698"/>
    <cellStyle name="Total 2 60 11" xfId="12699"/>
    <cellStyle name="Total 2 60 12" xfId="12700"/>
    <cellStyle name="Total 2 60 13" xfId="12701"/>
    <cellStyle name="Total 2 60 14" xfId="12702"/>
    <cellStyle name="Total 2 60 15" xfId="12703"/>
    <cellStyle name="Total 2 60 16" xfId="12704"/>
    <cellStyle name="Total 2 60 17" xfId="12705"/>
    <cellStyle name="Total 2 60 18" xfId="12706"/>
    <cellStyle name="Total 2 60 19" xfId="12707"/>
    <cellStyle name="Total 2 60 2" xfId="12708"/>
    <cellStyle name="Total 2 60 20" xfId="12709"/>
    <cellStyle name="Total 2 60 21" xfId="12710"/>
    <cellStyle name="Total 2 60 22" xfId="12711"/>
    <cellStyle name="Total 2 60 23" xfId="12712"/>
    <cellStyle name="Total 2 60 24" xfId="12713"/>
    <cellStyle name="Total 2 60 25" xfId="12714"/>
    <cellStyle name="Total 2 60 26" xfId="12715"/>
    <cellStyle name="Total 2 60 3" xfId="12716"/>
    <cellStyle name="Total 2 60 4" xfId="12717"/>
    <cellStyle name="Total 2 60 5" xfId="12718"/>
    <cellStyle name="Total 2 60 6" xfId="12719"/>
    <cellStyle name="Total 2 60 7" xfId="12720"/>
    <cellStyle name="Total 2 60 8" xfId="12721"/>
    <cellStyle name="Total 2 60 9" xfId="12722"/>
    <cellStyle name="Total 2 61" xfId="12723"/>
    <cellStyle name="Total 2 61 10" xfId="12724"/>
    <cellStyle name="Total 2 61 11" xfId="12725"/>
    <cellStyle name="Total 2 61 12" xfId="12726"/>
    <cellStyle name="Total 2 61 13" xfId="12727"/>
    <cellStyle name="Total 2 61 14" xfId="12728"/>
    <cellStyle name="Total 2 61 15" xfId="12729"/>
    <cellStyle name="Total 2 61 16" xfId="12730"/>
    <cellStyle name="Total 2 61 17" xfId="12731"/>
    <cellStyle name="Total 2 61 18" xfId="12732"/>
    <cellStyle name="Total 2 61 19" xfId="12733"/>
    <cellStyle name="Total 2 61 2" xfId="12734"/>
    <cellStyle name="Total 2 61 20" xfId="12735"/>
    <cellStyle name="Total 2 61 21" xfId="12736"/>
    <cellStyle name="Total 2 61 22" xfId="12737"/>
    <cellStyle name="Total 2 61 23" xfId="12738"/>
    <cellStyle name="Total 2 61 24" xfId="12739"/>
    <cellStyle name="Total 2 61 25" xfId="12740"/>
    <cellStyle name="Total 2 61 26" xfId="12741"/>
    <cellStyle name="Total 2 61 3" xfId="12742"/>
    <cellStyle name="Total 2 61 4" xfId="12743"/>
    <cellStyle name="Total 2 61 5" xfId="12744"/>
    <cellStyle name="Total 2 61 6" xfId="12745"/>
    <cellStyle name="Total 2 61 7" xfId="12746"/>
    <cellStyle name="Total 2 61 8" xfId="12747"/>
    <cellStyle name="Total 2 61 9" xfId="12748"/>
    <cellStyle name="Total 2 62" xfId="12749"/>
    <cellStyle name="Total 2 62 10" xfId="12750"/>
    <cellStyle name="Total 2 62 11" xfId="12751"/>
    <cellStyle name="Total 2 62 12" xfId="12752"/>
    <cellStyle name="Total 2 62 13" xfId="12753"/>
    <cellStyle name="Total 2 62 14" xfId="12754"/>
    <cellStyle name="Total 2 62 15" xfId="12755"/>
    <cellStyle name="Total 2 62 16" xfId="12756"/>
    <cellStyle name="Total 2 62 17" xfId="12757"/>
    <cellStyle name="Total 2 62 18" xfId="12758"/>
    <cellStyle name="Total 2 62 19" xfId="12759"/>
    <cellStyle name="Total 2 62 2" xfId="12760"/>
    <cellStyle name="Total 2 62 20" xfId="12761"/>
    <cellStyle name="Total 2 62 21" xfId="12762"/>
    <cellStyle name="Total 2 62 22" xfId="12763"/>
    <cellStyle name="Total 2 62 23" xfId="12764"/>
    <cellStyle name="Total 2 62 24" xfId="12765"/>
    <cellStyle name="Total 2 62 25" xfId="12766"/>
    <cellStyle name="Total 2 62 26" xfId="12767"/>
    <cellStyle name="Total 2 62 3" xfId="12768"/>
    <cellStyle name="Total 2 62 4" xfId="12769"/>
    <cellStyle name="Total 2 62 5" xfId="12770"/>
    <cellStyle name="Total 2 62 6" xfId="12771"/>
    <cellStyle name="Total 2 62 7" xfId="12772"/>
    <cellStyle name="Total 2 62 8" xfId="12773"/>
    <cellStyle name="Total 2 62 9" xfId="12774"/>
    <cellStyle name="Total 2 63" xfId="12775"/>
    <cellStyle name="Total 2 63 10" xfId="12776"/>
    <cellStyle name="Total 2 63 11" xfId="12777"/>
    <cellStyle name="Total 2 63 12" xfId="12778"/>
    <cellStyle name="Total 2 63 13" xfId="12779"/>
    <cellStyle name="Total 2 63 14" xfId="12780"/>
    <cellStyle name="Total 2 63 15" xfId="12781"/>
    <cellStyle name="Total 2 63 16" xfId="12782"/>
    <cellStyle name="Total 2 63 17" xfId="12783"/>
    <cellStyle name="Total 2 63 18" xfId="12784"/>
    <cellStyle name="Total 2 63 19" xfId="12785"/>
    <cellStyle name="Total 2 63 2" xfId="12786"/>
    <cellStyle name="Total 2 63 20" xfId="12787"/>
    <cellStyle name="Total 2 63 21" xfId="12788"/>
    <cellStyle name="Total 2 63 22" xfId="12789"/>
    <cellStyle name="Total 2 63 23" xfId="12790"/>
    <cellStyle name="Total 2 63 24" xfId="12791"/>
    <cellStyle name="Total 2 63 25" xfId="12792"/>
    <cellStyle name="Total 2 63 26" xfId="12793"/>
    <cellStyle name="Total 2 63 3" xfId="12794"/>
    <cellStyle name="Total 2 63 4" xfId="12795"/>
    <cellStyle name="Total 2 63 5" xfId="12796"/>
    <cellStyle name="Total 2 63 6" xfId="12797"/>
    <cellStyle name="Total 2 63 7" xfId="12798"/>
    <cellStyle name="Total 2 63 8" xfId="12799"/>
    <cellStyle name="Total 2 63 9" xfId="12800"/>
    <cellStyle name="Total 2 64" xfId="12801"/>
    <cellStyle name="Total 2 64 10" xfId="12802"/>
    <cellStyle name="Total 2 64 11" xfId="12803"/>
    <cellStyle name="Total 2 64 12" xfId="12804"/>
    <cellStyle name="Total 2 64 13" xfId="12805"/>
    <cellStyle name="Total 2 64 14" xfId="12806"/>
    <cellStyle name="Total 2 64 15" xfId="12807"/>
    <cellStyle name="Total 2 64 16" xfId="12808"/>
    <cellStyle name="Total 2 64 17" xfId="12809"/>
    <cellStyle name="Total 2 64 18" xfId="12810"/>
    <cellStyle name="Total 2 64 19" xfId="12811"/>
    <cellStyle name="Total 2 64 2" xfId="12812"/>
    <cellStyle name="Total 2 64 20" xfId="12813"/>
    <cellStyle name="Total 2 64 21" xfId="12814"/>
    <cellStyle name="Total 2 64 22" xfId="12815"/>
    <cellStyle name="Total 2 64 23" xfId="12816"/>
    <cellStyle name="Total 2 64 24" xfId="12817"/>
    <cellStyle name="Total 2 64 25" xfId="12818"/>
    <cellStyle name="Total 2 64 26" xfId="12819"/>
    <cellStyle name="Total 2 64 3" xfId="12820"/>
    <cellStyle name="Total 2 64 4" xfId="12821"/>
    <cellStyle name="Total 2 64 5" xfId="12822"/>
    <cellStyle name="Total 2 64 6" xfId="12823"/>
    <cellStyle name="Total 2 64 7" xfId="12824"/>
    <cellStyle name="Total 2 64 8" xfId="12825"/>
    <cellStyle name="Total 2 64 9" xfId="12826"/>
    <cellStyle name="Total 2 65" xfId="12827"/>
    <cellStyle name="Total 2 65 10" xfId="12828"/>
    <cellStyle name="Total 2 65 11" xfId="12829"/>
    <cellStyle name="Total 2 65 12" xfId="12830"/>
    <cellStyle name="Total 2 65 13" xfId="12831"/>
    <cellStyle name="Total 2 65 14" xfId="12832"/>
    <cellStyle name="Total 2 65 15" xfId="12833"/>
    <cellStyle name="Total 2 65 16" xfId="12834"/>
    <cellStyle name="Total 2 65 17" xfId="12835"/>
    <cellStyle name="Total 2 65 18" xfId="12836"/>
    <cellStyle name="Total 2 65 19" xfId="12837"/>
    <cellStyle name="Total 2 65 2" xfId="12838"/>
    <cellStyle name="Total 2 65 20" xfId="12839"/>
    <cellStyle name="Total 2 65 21" xfId="12840"/>
    <cellStyle name="Total 2 65 22" xfId="12841"/>
    <cellStyle name="Total 2 65 23" xfId="12842"/>
    <cellStyle name="Total 2 65 24" xfId="12843"/>
    <cellStyle name="Total 2 65 25" xfId="12844"/>
    <cellStyle name="Total 2 65 26" xfId="12845"/>
    <cellStyle name="Total 2 65 3" xfId="12846"/>
    <cellStyle name="Total 2 65 4" xfId="12847"/>
    <cellStyle name="Total 2 65 5" xfId="12848"/>
    <cellStyle name="Total 2 65 6" xfId="12849"/>
    <cellStyle name="Total 2 65 7" xfId="12850"/>
    <cellStyle name="Total 2 65 8" xfId="12851"/>
    <cellStyle name="Total 2 65 9" xfId="12852"/>
    <cellStyle name="Total 2 66" xfId="12853"/>
    <cellStyle name="Total 2 66 10" xfId="12854"/>
    <cellStyle name="Total 2 66 11" xfId="12855"/>
    <cellStyle name="Total 2 66 12" xfId="12856"/>
    <cellStyle name="Total 2 66 13" xfId="12857"/>
    <cellStyle name="Total 2 66 14" xfId="12858"/>
    <cellStyle name="Total 2 66 15" xfId="12859"/>
    <cellStyle name="Total 2 66 16" xfId="12860"/>
    <cellStyle name="Total 2 66 17" xfId="12861"/>
    <cellStyle name="Total 2 66 18" xfId="12862"/>
    <cellStyle name="Total 2 66 19" xfId="12863"/>
    <cellStyle name="Total 2 66 2" xfId="12864"/>
    <cellStyle name="Total 2 66 20" xfId="12865"/>
    <cellStyle name="Total 2 66 21" xfId="12866"/>
    <cellStyle name="Total 2 66 22" xfId="12867"/>
    <cellStyle name="Total 2 66 23" xfId="12868"/>
    <cellStyle name="Total 2 66 24" xfId="12869"/>
    <cellStyle name="Total 2 66 25" xfId="12870"/>
    <cellStyle name="Total 2 66 26" xfId="12871"/>
    <cellStyle name="Total 2 66 3" xfId="12872"/>
    <cellStyle name="Total 2 66 4" xfId="12873"/>
    <cellStyle name="Total 2 66 5" xfId="12874"/>
    <cellStyle name="Total 2 66 6" xfId="12875"/>
    <cellStyle name="Total 2 66 7" xfId="12876"/>
    <cellStyle name="Total 2 66 8" xfId="12877"/>
    <cellStyle name="Total 2 66 9" xfId="12878"/>
    <cellStyle name="Total 2 67" xfId="12879"/>
    <cellStyle name="Total 2 67 10" xfId="12880"/>
    <cellStyle name="Total 2 67 11" xfId="12881"/>
    <cellStyle name="Total 2 67 12" xfId="12882"/>
    <cellStyle name="Total 2 67 13" xfId="12883"/>
    <cellStyle name="Total 2 67 14" xfId="12884"/>
    <cellStyle name="Total 2 67 15" xfId="12885"/>
    <cellStyle name="Total 2 67 16" xfId="12886"/>
    <cellStyle name="Total 2 67 17" xfId="12887"/>
    <cellStyle name="Total 2 67 18" xfId="12888"/>
    <cellStyle name="Total 2 67 19" xfId="12889"/>
    <cellStyle name="Total 2 67 2" xfId="12890"/>
    <cellStyle name="Total 2 67 20" xfId="12891"/>
    <cellStyle name="Total 2 67 21" xfId="12892"/>
    <cellStyle name="Total 2 67 22" xfId="12893"/>
    <cellStyle name="Total 2 67 23" xfId="12894"/>
    <cellStyle name="Total 2 67 24" xfId="12895"/>
    <cellStyle name="Total 2 67 25" xfId="12896"/>
    <cellStyle name="Total 2 67 26" xfId="12897"/>
    <cellStyle name="Total 2 67 3" xfId="12898"/>
    <cellStyle name="Total 2 67 4" xfId="12899"/>
    <cellStyle name="Total 2 67 5" xfId="12900"/>
    <cellStyle name="Total 2 67 6" xfId="12901"/>
    <cellStyle name="Total 2 67 7" xfId="12902"/>
    <cellStyle name="Total 2 67 8" xfId="12903"/>
    <cellStyle name="Total 2 67 9" xfId="12904"/>
    <cellStyle name="Total 2 68" xfId="12905"/>
    <cellStyle name="Total 2 68 10" xfId="12906"/>
    <cellStyle name="Total 2 68 11" xfId="12907"/>
    <cellStyle name="Total 2 68 12" xfId="12908"/>
    <cellStyle name="Total 2 68 13" xfId="12909"/>
    <cellStyle name="Total 2 68 14" xfId="12910"/>
    <cellStyle name="Total 2 68 15" xfId="12911"/>
    <cellStyle name="Total 2 68 16" xfId="12912"/>
    <cellStyle name="Total 2 68 17" xfId="12913"/>
    <cellStyle name="Total 2 68 18" xfId="12914"/>
    <cellStyle name="Total 2 68 19" xfId="12915"/>
    <cellStyle name="Total 2 68 2" xfId="12916"/>
    <cellStyle name="Total 2 68 20" xfId="12917"/>
    <cellStyle name="Total 2 68 21" xfId="12918"/>
    <cellStyle name="Total 2 68 22" xfId="12919"/>
    <cellStyle name="Total 2 68 23" xfId="12920"/>
    <cellStyle name="Total 2 68 24" xfId="12921"/>
    <cellStyle name="Total 2 68 25" xfId="12922"/>
    <cellStyle name="Total 2 68 26" xfId="12923"/>
    <cellStyle name="Total 2 68 3" xfId="12924"/>
    <cellStyle name="Total 2 68 4" xfId="12925"/>
    <cellStyle name="Total 2 68 5" xfId="12926"/>
    <cellStyle name="Total 2 68 6" xfId="12927"/>
    <cellStyle name="Total 2 68 7" xfId="12928"/>
    <cellStyle name="Total 2 68 8" xfId="12929"/>
    <cellStyle name="Total 2 68 9" xfId="12930"/>
    <cellStyle name="Total 2 69" xfId="12931"/>
    <cellStyle name="Total 2 69 10" xfId="12932"/>
    <cellStyle name="Total 2 69 11" xfId="12933"/>
    <cellStyle name="Total 2 69 12" xfId="12934"/>
    <cellStyle name="Total 2 69 13" xfId="12935"/>
    <cellStyle name="Total 2 69 14" xfId="12936"/>
    <cellStyle name="Total 2 69 15" xfId="12937"/>
    <cellStyle name="Total 2 69 16" xfId="12938"/>
    <cellStyle name="Total 2 69 17" xfId="12939"/>
    <cellStyle name="Total 2 69 18" xfId="12940"/>
    <cellStyle name="Total 2 69 19" xfId="12941"/>
    <cellStyle name="Total 2 69 2" xfId="12942"/>
    <cellStyle name="Total 2 69 20" xfId="12943"/>
    <cellStyle name="Total 2 69 21" xfId="12944"/>
    <cellStyle name="Total 2 69 22" xfId="12945"/>
    <cellStyle name="Total 2 69 23" xfId="12946"/>
    <cellStyle name="Total 2 69 24" xfId="12947"/>
    <cellStyle name="Total 2 69 25" xfId="12948"/>
    <cellStyle name="Total 2 69 26" xfId="12949"/>
    <cellStyle name="Total 2 69 3" xfId="12950"/>
    <cellStyle name="Total 2 69 4" xfId="12951"/>
    <cellStyle name="Total 2 69 5" xfId="12952"/>
    <cellStyle name="Total 2 69 6" xfId="12953"/>
    <cellStyle name="Total 2 69 7" xfId="12954"/>
    <cellStyle name="Total 2 69 8" xfId="12955"/>
    <cellStyle name="Total 2 69 9" xfId="12956"/>
    <cellStyle name="Total 2 7" xfId="12957"/>
    <cellStyle name="Total 2 7 10" xfId="12958"/>
    <cellStyle name="Total 2 7 11" xfId="12959"/>
    <cellStyle name="Total 2 7 12" xfId="12960"/>
    <cellStyle name="Total 2 7 13" xfId="12961"/>
    <cellStyle name="Total 2 7 14" xfId="12962"/>
    <cellStyle name="Total 2 7 15" xfId="12963"/>
    <cellStyle name="Total 2 7 16" xfId="12964"/>
    <cellStyle name="Total 2 7 17" xfId="12965"/>
    <cellStyle name="Total 2 7 18" xfId="12966"/>
    <cellStyle name="Total 2 7 19" xfId="12967"/>
    <cellStyle name="Total 2 7 2" xfId="12968"/>
    <cellStyle name="Total 2 7 20" xfId="12969"/>
    <cellStyle name="Total 2 7 21" xfId="12970"/>
    <cellStyle name="Total 2 7 22" xfId="12971"/>
    <cellStyle name="Total 2 7 23" xfId="12972"/>
    <cellStyle name="Total 2 7 24" xfId="12973"/>
    <cellStyle name="Total 2 7 25" xfId="12974"/>
    <cellStyle name="Total 2 7 26" xfId="12975"/>
    <cellStyle name="Total 2 7 3" xfId="12976"/>
    <cellStyle name="Total 2 7 4" xfId="12977"/>
    <cellStyle name="Total 2 7 5" xfId="12978"/>
    <cellStyle name="Total 2 7 6" xfId="12979"/>
    <cellStyle name="Total 2 7 7" xfId="12980"/>
    <cellStyle name="Total 2 7 8" xfId="12981"/>
    <cellStyle name="Total 2 7 9" xfId="12982"/>
    <cellStyle name="Total 2 70" xfId="12983"/>
    <cellStyle name="Total 2 70 10" xfId="12984"/>
    <cellStyle name="Total 2 70 11" xfId="12985"/>
    <cellStyle name="Total 2 70 12" xfId="12986"/>
    <cellStyle name="Total 2 70 13" xfId="12987"/>
    <cellStyle name="Total 2 70 14" xfId="12988"/>
    <cellStyle name="Total 2 70 15" xfId="12989"/>
    <cellStyle name="Total 2 70 16" xfId="12990"/>
    <cellStyle name="Total 2 70 17" xfId="12991"/>
    <cellStyle name="Total 2 70 18" xfId="12992"/>
    <cellStyle name="Total 2 70 19" xfId="12993"/>
    <cellStyle name="Total 2 70 2" xfId="12994"/>
    <cellStyle name="Total 2 70 20" xfId="12995"/>
    <cellStyle name="Total 2 70 21" xfId="12996"/>
    <cellStyle name="Total 2 70 22" xfId="12997"/>
    <cellStyle name="Total 2 70 23" xfId="12998"/>
    <cellStyle name="Total 2 70 24" xfId="12999"/>
    <cellStyle name="Total 2 70 25" xfId="13000"/>
    <cellStyle name="Total 2 70 26" xfId="13001"/>
    <cellStyle name="Total 2 70 3" xfId="13002"/>
    <cellStyle name="Total 2 70 4" xfId="13003"/>
    <cellStyle name="Total 2 70 5" xfId="13004"/>
    <cellStyle name="Total 2 70 6" xfId="13005"/>
    <cellStyle name="Total 2 70 7" xfId="13006"/>
    <cellStyle name="Total 2 70 8" xfId="13007"/>
    <cellStyle name="Total 2 70 9" xfId="13008"/>
    <cellStyle name="Total 2 71" xfId="13009"/>
    <cellStyle name="Total 2 71 10" xfId="13010"/>
    <cellStyle name="Total 2 71 11" xfId="13011"/>
    <cellStyle name="Total 2 71 12" xfId="13012"/>
    <cellStyle name="Total 2 71 13" xfId="13013"/>
    <cellStyle name="Total 2 71 14" xfId="13014"/>
    <cellStyle name="Total 2 71 15" xfId="13015"/>
    <cellStyle name="Total 2 71 16" xfId="13016"/>
    <cellStyle name="Total 2 71 17" xfId="13017"/>
    <cellStyle name="Total 2 71 18" xfId="13018"/>
    <cellStyle name="Total 2 71 19" xfId="13019"/>
    <cellStyle name="Total 2 71 2" xfId="13020"/>
    <cellStyle name="Total 2 71 20" xfId="13021"/>
    <cellStyle name="Total 2 71 21" xfId="13022"/>
    <cellStyle name="Total 2 71 22" xfId="13023"/>
    <cellStyle name="Total 2 71 23" xfId="13024"/>
    <cellStyle name="Total 2 71 24" xfId="13025"/>
    <cellStyle name="Total 2 71 25" xfId="13026"/>
    <cellStyle name="Total 2 71 26" xfId="13027"/>
    <cellStyle name="Total 2 71 3" xfId="13028"/>
    <cellStyle name="Total 2 71 4" xfId="13029"/>
    <cellStyle name="Total 2 71 5" xfId="13030"/>
    <cellStyle name="Total 2 71 6" xfId="13031"/>
    <cellStyle name="Total 2 71 7" xfId="13032"/>
    <cellStyle name="Total 2 71 8" xfId="13033"/>
    <cellStyle name="Total 2 71 9" xfId="13034"/>
    <cellStyle name="Total 2 72" xfId="13035"/>
    <cellStyle name="Total 2 72 10" xfId="13036"/>
    <cellStyle name="Total 2 72 11" xfId="13037"/>
    <cellStyle name="Total 2 72 12" xfId="13038"/>
    <cellStyle name="Total 2 72 13" xfId="13039"/>
    <cellStyle name="Total 2 72 14" xfId="13040"/>
    <cellStyle name="Total 2 72 15" xfId="13041"/>
    <cellStyle name="Total 2 72 16" xfId="13042"/>
    <cellStyle name="Total 2 72 17" xfId="13043"/>
    <cellStyle name="Total 2 72 18" xfId="13044"/>
    <cellStyle name="Total 2 72 19" xfId="13045"/>
    <cellStyle name="Total 2 72 2" xfId="13046"/>
    <cellStyle name="Total 2 72 20" xfId="13047"/>
    <cellStyle name="Total 2 72 21" xfId="13048"/>
    <cellStyle name="Total 2 72 22" xfId="13049"/>
    <cellStyle name="Total 2 72 23" xfId="13050"/>
    <cellStyle name="Total 2 72 24" xfId="13051"/>
    <cellStyle name="Total 2 72 25" xfId="13052"/>
    <cellStyle name="Total 2 72 26" xfId="13053"/>
    <cellStyle name="Total 2 72 3" xfId="13054"/>
    <cellStyle name="Total 2 72 4" xfId="13055"/>
    <cellStyle name="Total 2 72 5" xfId="13056"/>
    <cellStyle name="Total 2 72 6" xfId="13057"/>
    <cellStyle name="Total 2 72 7" xfId="13058"/>
    <cellStyle name="Total 2 72 8" xfId="13059"/>
    <cellStyle name="Total 2 72 9" xfId="13060"/>
    <cellStyle name="Total 2 73" xfId="13061"/>
    <cellStyle name="Total 2 73 10" xfId="13062"/>
    <cellStyle name="Total 2 73 11" xfId="13063"/>
    <cellStyle name="Total 2 73 12" xfId="13064"/>
    <cellStyle name="Total 2 73 13" xfId="13065"/>
    <cellStyle name="Total 2 73 14" xfId="13066"/>
    <cellStyle name="Total 2 73 15" xfId="13067"/>
    <cellStyle name="Total 2 73 16" xfId="13068"/>
    <cellStyle name="Total 2 73 17" xfId="13069"/>
    <cellStyle name="Total 2 73 18" xfId="13070"/>
    <cellStyle name="Total 2 73 19" xfId="13071"/>
    <cellStyle name="Total 2 73 2" xfId="13072"/>
    <cellStyle name="Total 2 73 20" xfId="13073"/>
    <cellStyle name="Total 2 73 21" xfId="13074"/>
    <cellStyle name="Total 2 73 22" xfId="13075"/>
    <cellStyle name="Total 2 73 23" xfId="13076"/>
    <cellStyle name="Total 2 73 24" xfId="13077"/>
    <cellStyle name="Total 2 73 25" xfId="13078"/>
    <cellStyle name="Total 2 73 26" xfId="13079"/>
    <cellStyle name="Total 2 73 3" xfId="13080"/>
    <cellStyle name="Total 2 73 4" xfId="13081"/>
    <cellStyle name="Total 2 73 5" xfId="13082"/>
    <cellStyle name="Total 2 73 6" xfId="13083"/>
    <cellStyle name="Total 2 73 7" xfId="13084"/>
    <cellStyle name="Total 2 73 8" xfId="13085"/>
    <cellStyle name="Total 2 73 9" xfId="13086"/>
    <cellStyle name="Total 2 74" xfId="13087"/>
    <cellStyle name="Total 2 74 10" xfId="13088"/>
    <cellStyle name="Total 2 74 11" xfId="13089"/>
    <cellStyle name="Total 2 74 12" xfId="13090"/>
    <cellStyle name="Total 2 74 13" xfId="13091"/>
    <cellStyle name="Total 2 74 14" xfId="13092"/>
    <cellStyle name="Total 2 74 15" xfId="13093"/>
    <cellStyle name="Total 2 74 16" xfId="13094"/>
    <cellStyle name="Total 2 74 17" xfId="13095"/>
    <cellStyle name="Total 2 74 18" xfId="13096"/>
    <cellStyle name="Total 2 74 19" xfId="13097"/>
    <cellStyle name="Total 2 74 2" xfId="13098"/>
    <cellStyle name="Total 2 74 20" xfId="13099"/>
    <cellStyle name="Total 2 74 21" xfId="13100"/>
    <cellStyle name="Total 2 74 22" xfId="13101"/>
    <cellStyle name="Total 2 74 23" xfId="13102"/>
    <cellStyle name="Total 2 74 24" xfId="13103"/>
    <cellStyle name="Total 2 74 25" xfId="13104"/>
    <cellStyle name="Total 2 74 26" xfId="13105"/>
    <cellStyle name="Total 2 74 3" xfId="13106"/>
    <cellStyle name="Total 2 74 4" xfId="13107"/>
    <cellStyle name="Total 2 74 5" xfId="13108"/>
    <cellStyle name="Total 2 74 6" xfId="13109"/>
    <cellStyle name="Total 2 74 7" xfId="13110"/>
    <cellStyle name="Total 2 74 8" xfId="13111"/>
    <cellStyle name="Total 2 74 9" xfId="13112"/>
    <cellStyle name="Total 2 75" xfId="13113"/>
    <cellStyle name="Total 2 75 10" xfId="13114"/>
    <cellStyle name="Total 2 75 11" xfId="13115"/>
    <cellStyle name="Total 2 75 12" xfId="13116"/>
    <cellStyle name="Total 2 75 13" xfId="13117"/>
    <cellStyle name="Total 2 75 14" xfId="13118"/>
    <cellStyle name="Total 2 75 15" xfId="13119"/>
    <cellStyle name="Total 2 75 16" xfId="13120"/>
    <cellStyle name="Total 2 75 17" xfId="13121"/>
    <cellStyle name="Total 2 75 18" xfId="13122"/>
    <cellStyle name="Total 2 75 19" xfId="13123"/>
    <cellStyle name="Total 2 75 2" xfId="13124"/>
    <cellStyle name="Total 2 75 20" xfId="13125"/>
    <cellStyle name="Total 2 75 21" xfId="13126"/>
    <cellStyle name="Total 2 75 22" xfId="13127"/>
    <cellStyle name="Total 2 75 23" xfId="13128"/>
    <cellStyle name="Total 2 75 24" xfId="13129"/>
    <cellStyle name="Total 2 75 25" xfId="13130"/>
    <cellStyle name="Total 2 75 26" xfId="13131"/>
    <cellStyle name="Total 2 75 3" xfId="13132"/>
    <cellStyle name="Total 2 75 4" xfId="13133"/>
    <cellStyle name="Total 2 75 5" xfId="13134"/>
    <cellStyle name="Total 2 75 6" xfId="13135"/>
    <cellStyle name="Total 2 75 7" xfId="13136"/>
    <cellStyle name="Total 2 75 8" xfId="13137"/>
    <cellStyle name="Total 2 75 9" xfId="13138"/>
    <cellStyle name="Total 2 76" xfId="13139"/>
    <cellStyle name="Total 2 76 10" xfId="13140"/>
    <cellStyle name="Total 2 76 11" xfId="13141"/>
    <cellStyle name="Total 2 76 12" xfId="13142"/>
    <cellStyle name="Total 2 76 13" xfId="13143"/>
    <cellStyle name="Total 2 76 14" xfId="13144"/>
    <cellStyle name="Total 2 76 15" xfId="13145"/>
    <cellStyle name="Total 2 76 16" xfId="13146"/>
    <cellStyle name="Total 2 76 17" xfId="13147"/>
    <cellStyle name="Total 2 76 18" xfId="13148"/>
    <cellStyle name="Total 2 76 19" xfId="13149"/>
    <cellStyle name="Total 2 76 2" xfId="13150"/>
    <cellStyle name="Total 2 76 20" xfId="13151"/>
    <cellStyle name="Total 2 76 21" xfId="13152"/>
    <cellStyle name="Total 2 76 22" xfId="13153"/>
    <cellStyle name="Total 2 76 23" xfId="13154"/>
    <cellStyle name="Total 2 76 24" xfId="13155"/>
    <cellStyle name="Total 2 76 25" xfId="13156"/>
    <cellStyle name="Total 2 76 26" xfId="13157"/>
    <cellStyle name="Total 2 76 3" xfId="13158"/>
    <cellStyle name="Total 2 76 4" xfId="13159"/>
    <cellStyle name="Total 2 76 5" xfId="13160"/>
    <cellStyle name="Total 2 76 6" xfId="13161"/>
    <cellStyle name="Total 2 76 7" xfId="13162"/>
    <cellStyle name="Total 2 76 8" xfId="13163"/>
    <cellStyle name="Total 2 76 9" xfId="13164"/>
    <cellStyle name="Total 2 77" xfId="13165"/>
    <cellStyle name="Total 2 77 10" xfId="13166"/>
    <cellStyle name="Total 2 77 11" xfId="13167"/>
    <cellStyle name="Total 2 77 12" xfId="13168"/>
    <cellStyle name="Total 2 77 13" xfId="13169"/>
    <cellStyle name="Total 2 77 14" xfId="13170"/>
    <cellStyle name="Total 2 77 15" xfId="13171"/>
    <cellStyle name="Total 2 77 16" xfId="13172"/>
    <cellStyle name="Total 2 77 17" xfId="13173"/>
    <cellStyle name="Total 2 77 18" xfId="13174"/>
    <cellStyle name="Total 2 77 19" xfId="13175"/>
    <cellStyle name="Total 2 77 2" xfId="13176"/>
    <cellStyle name="Total 2 77 20" xfId="13177"/>
    <cellStyle name="Total 2 77 21" xfId="13178"/>
    <cellStyle name="Total 2 77 22" xfId="13179"/>
    <cellStyle name="Total 2 77 23" xfId="13180"/>
    <cellStyle name="Total 2 77 24" xfId="13181"/>
    <cellStyle name="Total 2 77 25" xfId="13182"/>
    <cellStyle name="Total 2 77 26" xfId="13183"/>
    <cellStyle name="Total 2 77 3" xfId="13184"/>
    <cellStyle name="Total 2 77 4" xfId="13185"/>
    <cellStyle name="Total 2 77 5" xfId="13186"/>
    <cellStyle name="Total 2 77 6" xfId="13187"/>
    <cellStyle name="Total 2 77 7" xfId="13188"/>
    <cellStyle name="Total 2 77 8" xfId="13189"/>
    <cellStyle name="Total 2 77 9" xfId="13190"/>
    <cellStyle name="Total 2 78" xfId="13191"/>
    <cellStyle name="Total 2 78 10" xfId="13192"/>
    <cellStyle name="Total 2 78 11" xfId="13193"/>
    <cellStyle name="Total 2 78 12" xfId="13194"/>
    <cellStyle name="Total 2 78 13" xfId="13195"/>
    <cellStyle name="Total 2 78 14" xfId="13196"/>
    <cellStyle name="Total 2 78 15" xfId="13197"/>
    <cellStyle name="Total 2 78 16" xfId="13198"/>
    <cellStyle name="Total 2 78 17" xfId="13199"/>
    <cellStyle name="Total 2 78 18" xfId="13200"/>
    <cellStyle name="Total 2 78 19" xfId="13201"/>
    <cellStyle name="Total 2 78 2" xfId="13202"/>
    <cellStyle name="Total 2 78 20" xfId="13203"/>
    <cellStyle name="Total 2 78 21" xfId="13204"/>
    <cellStyle name="Total 2 78 22" xfId="13205"/>
    <cellStyle name="Total 2 78 23" xfId="13206"/>
    <cellStyle name="Total 2 78 24" xfId="13207"/>
    <cellStyle name="Total 2 78 25" xfId="13208"/>
    <cellStyle name="Total 2 78 26" xfId="13209"/>
    <cellStyle name="Total 2 78 3" xfId="13210"/>
    <cellStyle name="Total 2 78 4" xfId="13211"/>
    <cellStyle name="Total 2 78 5" xfId="13212"/>
    <cellStyle name="Total 2 78 6" xfId="13213"/>
    <cellStyle name="Total 2 78 7" xfId="13214"/>
    <cellStyle name="Total 2 78 8" xfId="13215"/>
    <cellStyle name="Total 2 78 9" xfId="13216"/>
    <cellStyle name="Total 2 79" xfId="13217"/>
    <cellStyle name="Total 2 79 10" xfId="13218"/>
    <cellStyle name="Total 2 79 11" xfId="13219"/>
    <cellStyle name="Total 2 79 12" xfId="13220"/>
    <cellStyle name="Total 2 79 13" xfId="13221"/>
    <cellStyle name="Total 2 79 14" xfId="13222"/>
    <cellStyle name="Total 2 79 15" xfId="13223"/>
    <cellStyle name="Total 2 79 16" xfId="13224"/>
    <cellStyle name="Total 2 79 17" xfId="13225"/>
    <cellStyle name="Total 2 79 18" xfId="13226"/>
    <cellStyle name="Total 2 79 19" xfId="13227"/>
    <cellStyle name="Total 2 79 2" xfId="13228"/>
    <cellStyle name="Total 2 79 20" xfId="13229"/>
    <cellStyle name="Total 2 79 21" xfId="13230"/>
    <cellStyle name="Total 2 79 22" xfId="13231"/>
    <cellStyle name="Total 2 79 23" xfId="13232"/>
    <cellStyle name="Total 2 79 24" xfId="13233"/>
    <cellStyle name="Total 2 79 25" xfId="13234"/>
    <cellStyle name="Total 2 79 26" xfId="13235"/>
    <cellStyle name="Total 2 79 3" xfId="13236"/>
    <cellStyle name="Total 2 79 4" xfId="13237"/>
    <cellStyle name="Total 2 79 5" xfId="13238"/>
    <cellStyle name="Total 2 79 6" xfId="13239"/>
    <cellStyle name="Total 2 79 7" xfId="13240"/>
    <cellStyle name="Total 2 79 8" xfId="13241"/>
    <cellStyle name="Total 2 79 9" xfId="13242"/>
    <cellStyle name="Total 2 8" xfId="13243"/>
    <cellStyle name="Total 2 8 10" xfId="13244"/>
    <cellStyle name="Total 2 8 11" xfId="13245"/>
    <cellStyle name="Total 2 8 12" xfId="13246"/>
    <cellStyle name="Total 2 8 13" xfId="13247"/>
    <cellStyle name="Total 2 8 14" xfId="13248"/>
    <cellStyle name="Total 2 8 15" xfId="13249"/>
    <cellStyle name="Total 2 8 16" xfId="13250"/>
    <cellStyle name="Total 2 8 17" xfId="13251"/>
    <cellStyle name="Total 2 8 18" xfId="13252"/>
    <cellStyle name="Total 2 8 19" xfId="13253"/>
    <cellStyle name="Total 2 8 2" xfId="13254"/>
    <cellStyle name="Total 2 8 20" xfId="13255"/>
    <cellStyle name="Total 2 8 21" xfId="13256"/>
    <cellStyle name="Total 2 8 22" xfId="13257"/>
    <cellStyle name="Total 2 8 23" xfId="13258"/>
    <cellStyle name="Total 2 8 24" xfId="13259"/>
    <cellStyle name="Total 2 8 25" xfId="13260"/>
    <cellStyle name="Total 2 8 26" xfId="13261"/>
    <cellStyle name="Total 2 8 3" xfId="13262"/>
    <cellStyle name="Total 2 8 4" xfId="13263"/>
    <cellStyle name="Total 2 8 5" xfId="13264"/>
    <cellStyle name="Total 2 8 6" xfId="13265"/>
    <cellStyle name="Total 2 8 7" xfId="13266"/>
    <cellStyle name="Total 2 8 8" xfId="13267"/>
    <cellStyle name="Total 2 8 9" xfId="13268"/>
    <cellStyle name="Total 2 80" xfId="13269"/>
    <cellStyle name="Total 2 80 10" xfId="13270"/>
    <cellStyle name="Total 2 80 11" xfId="13271"/>
    <cellStyle name="Total 2 80 12" xfId="13272"/>
    <cellStyle name="Total 2 80 13" xfId="13273"/>
    <cellStyle name="Total 2 80 14" xfId="13274"/>
    <cellStyle name="Total 2 80 15" xfId="13275"/>
    <cellStyle name="Total 2 80 16" xfId="13276"/>
    <cellStyle name="Total 2 80 17" xfId="13277"/>
    <cellStyle name="Total 2 80 18" xfId="13278"/>
    <cellStyle name="Total 2 80 19" xfId="13279"/>
    <cellStyle name="Total 2 80 2" xfId="13280"/>
    <cellStyle name="Total 2 80 20" xfId="13281"/>
    <cellStyle name="Total 2 80 21" xfId="13282"/>
    <cellStyle name="Total 2 80 22" xfId="13283"/>
    <cellStyle name="Total 2 80 23" xfId="13284"/>
    <cellStyle name="Total 2 80 24" xfId="13285"/>
    <cellStyle name="Total 2 80 25" xfId="13286"/>
    <cellStyle name="Total 2 80 26" xfId="13287"/>
    <cellStyle name="Total 2 80 3" xfId="13288"/>
    <cellStyle name="Total 2 80 4" xfId="13289"/>
    <cellStyle name="Total 2 80 5" xfId="13290"/>
    <cellStyle name="Total 2 80 6" xfId="13291"/>
    <cellStyle name="Total 2 80 7" xfId="13292"/>
    <cellStyle name="Total 2 80 8" xfId="13293"/>
    <cellStyle name="Total 2 80 9" xfId="13294"/>
    <cellStyle name="Total 2 81" xfId="13295"/>
    <cellStyle name="Total 2 81 10" xfId="13296"/>
    <cellStyle name="Total 2 81 11" xfId="13297"/>
    <cellStyle name="Total 2 81 12" xfId="13298"/>
    <cellStyle name="Total 2 81 13" xfId="13299"/>
    <cellStyle name="Total 2 81 14" xfId="13300"/>
    <cellStyle name="Total 2 81 15" xfId="13301"/>
    <cellStyle name="Total 2 81 16" xfId="13302"/>
    <cellStyle name="Total 2 81 17" xfId="13303"/>
    <cellStyle name="Total 2 81 18" xfId="13304"/>
    <cellStyle name="Total 2 81 19" xfId="13305"/>
    <cellStyle name="Total 2 81 2" xfId="13306"/>
    <cellStyle name="Total 2 81 20" xfId="13307"/>
    <cellStyle name="Total 2 81 21" xfId="13308"/>
    <cellStyle name="Total 2 81 22" xfId="13309"/>
    <cellStyle name="Total 2 81 23" xfId="13310"/>
    <cellStyle name="Total 2 81 24" xfId="13311"/>
    <cellStyle name="Total 2 81 25" xfId="13312"/>
    <cellStyle name="Total 2 81 26" xfId="13313"/>
    <cellStyle name="Total 2 81 3" xfId="13314"/>
    <cellStyle name="Total 2 81 4" xfId="13315"/>
    <cellStyle name="Total 2 81 5" xfId="13316"/>
    <cellStyle name="Total 2 81 6" xfId="13317"/>
    <cellStyle name="Total 2 81 7" xfId="13318"/>
    <cellStyle name="Total 2 81 8" xfId="13319"/>
    <cellStyle name="Total 2 81 9" xfId="13320"/>
    <cellStyle name="Total 2 82" xfId="13321"/>
    <cellStyle name="Total 2 82 10" xfId="13322"/>
    <cellStyle name="Total 2 82 11" xfId="13323"/>
    <cellStyle name="Total 2 82 12" xfId="13324"/>
    <cellStyle name="Total 2 82 13" xfId="13325"/>
    <cellStyle name="Total 2 82 14" xfId="13326"/>
    <cellStyle name="Total 2 82 15" xfId="13327"/>
    <cellStyle name="Total 2 82 16" xfId="13328"/>
    <cellStyle name="Total 2 82 17" xfId="13329"/>
    <cellStyle name="Total 2 82 18" xfId="13330"/>
    <cellStyle name="Total 2 82 19" xfId="13331"/>
    <cellStyle name="Total 2 82 2" xfId="13332"/>
    <cellStyle name="Total 2 82 20" xfId="13333"/>
    <cellStyle name="Total 2 82 21" xfId="13334"/>
    <cellStyle name="Total 2 82 22" xfId="13335"/>
    <cellStyle name="Total 2 82 23" xfId="13336"/>
    <cellStyle name="Total 2 82 24" xfId="13337"/>
    <cellStyle name="Total 2 82 25" xfId="13338"/>
    <cellStyle name="Total 2 82 26" xfId="13339"/>
    <cellStyle name="Total 2 82 3" xfId="13340"/>
    <cellStyle name="Total 2 82 4" xfId="13341"/>
    <cellStyle name="Total 2 82 5" xfId="13342"/>
    <cellStyle name="Total 2 82 6" xfId="13343"/>
    <cellStyle name="Total 2 82 7" xfId="13344"/>
    <cellStyle name="Total 2 82 8" xfId="13345"/>
    <cellStyle name="Total 2 82 9" xfId="13346"/>
    <cellStyle name="Total 2 83" xfId="13347"/>
    <cellStyle name="Total 2 83 10" xfId="13348"/>
    <cellStyle name="Total 2 83 11" xfId="13349"/>
    <cellStyle name="Total 2 83 12" xfId="13350"/>
    <cellStyle name="Total 2 83 13" xfId="13351"/>
    <cellStyle name="Total 2 83 14" xfId="13352"/>
    <cellStyle name="Total 2 83 15" xfId="13353"/>
    <cellStyle name="Total 2 83 16" xfId="13354"/>
    <cellStyle name="Total 2 83 17" xfId="13355"/>
    <cellStyle name="Total 2 83 18" xfId="13356"/>
    <cellStyle name="Total 2 83 19" xfId="13357"/>
    <cellStyle name="Total 2 83 2" xfId="13358"/>
    <cellStyle name="Total 2 83 20" xfId="13359"/>
    <cellStyle name="Total 2 83 21" xfId="13360"/>
    <cellStyle name="Total 2 83 22" xfId="13361"/>
    <cellStyle name="Total 2 83 23" xfId="13362"/>
    <cellStyle name="Total 2 83 24" xfId="13363"/>
    <cellStyle name="Total 2 83 25" xfId="13364"/>
    <cellStyle name="Total 2 83 26" xfId="13365"/>
    <cellStyle name="Total 2 83 3" xfId="13366"/>
    <cellStyle name="Total 2 83 4" xfId="13367"/>
    <cellStyle name="Total 2 83 5" xfId="13368"/>
    <cellStyle name="Total 2 83 6" xfId="13369"/>
    <cellStyle name="Total 2 83 7" xfId="13370"/>
    <cellStyle name="Total 2 83 8" xfId="13371"/>
    <cellStyle name="Total 2 83 9" xfId="13372"/>
    <cellStyle name="Total 2 84" xfId="13373"/>
    <cellStyle name="Total 2 84 10" xfId="13374"/>
    <cellStyle name="Total 2 84 11" xfId="13375"/>
    <cellStyle name="Total 2 84 12" xfId="13376"/>
    <cellStyle name="Total 2 84 13" xfId="13377"/>
    <cellStyle name="Total 2 84 14" xfId="13378"/>
    <cellStyle name="Total 2 84 15" xfId="13379"/>
    <cellStyle name="Total 2 84 16" xfId="13380"/>
    <cellStyle name="Total 2 84 17" xfId="13381"/>
    <cellStyle name="Total 2 84 18" xfId="13382"/>
    <cellStyle name="Total 2 84 19" xfId="13383"/>
    <cellStyle name="Total 2 84 2" xfId="13384"/>
    <cellStyle name="Total 2 84 20" xfId="13385"/>
    <cellStyle name="Total 2 84 21" xfId="13386"/>
    <cellStyle name="Total 2 84 22" xfId="13387"/>
    <cellStyle name="Total 2 84 23" xfId="13388"/>
    <cellStyle name="Total 2 84 24" xfId="13389"/>
    <cellStyle name="Total 2 84 25" xfId="13390"/>
    <cellStyle name="Total 2 84 26" xfId="13391"/>
    <cellStyle name="Total 2 84 3" xfId="13392"/>
    <cellStyle name="Total 2 84 4" xfId="13393"/>
    <cellStyle name="Total 2 84 5" xfId="13394"/>
    <cellStyle name="Total 2 84 6" xfId="13395"/>
    <cellStyle name="Total 2 84 7" xfId="13396"/>
    <cellStyle name="Total 2 84 8" xfId="13397"/>
    <cellStyle name="Total 2 84 9" xfId="13398"/>
    <cellStyle name="Total 2 85" xfId="13399"/>
    <cellStyle name="Total 2 85 10" xfId="13400"/>
    <cellStyle name="Total 2 85 11" xfId="13401"/>
    <cellStyle name="Total 2 85 12" xfId="13402"/>
    <cellStyle name="Total 2 85 13" xfId="13403"/>
    <cellStyle name="Total 2 85 14" xfId="13404"/>
    <cellStyle name="Total 2 85 15" xfId="13405"/>
    <cellStyle name="Total 2 85 16" xfId="13406"/>
    <cellStyle name="Total 2 85 17" xfId="13407"/>
    <cellStyle name="Total 2 85 18" xfId="13408"/>
    <cellStyle name="Total 2 85 19" xfId="13409"/>
    <cellStyle name="Total 2 85 2" xfId="13410"/>
    <cellStyle name="Total 2 85 20" xfId="13411"/>
    <cellStyle name="Total 2 85 21" xfId="13412"/>
    <cellStyle name="Total 2 85 22" xfId="13413"/>
    <cellStyle name="Total 2 85 23" xfId="13414"/>
    <cellStyle name="Total 2 85 24" xfId="13415"/>
    <cellStyle name="Total 2 85 25" xfId="13416"/>
    <cellStyle name="Total 2 85 26" xfId="13417"/>
    <cellStyle name="Total 2 85 3" xfId="13418"/>
    <cellStyle name="Total 2 85 4" xfId="13419"/>
    <cellStyle name="Total 2 85 5" xfId="13420"/>
    <cellStyle name="Total 2 85 6" xfId="13421"/>
    <cellStyle name="Total 2 85 7" xfId="13422"/>
    <cellStyle name="Total 2 85 8" xfId="13423"/>
    <cellStyle name="Total 2 85 9" xfId="13424"/>
    <cellStyle name="Total 2 86" xfId="13425"/>
    <cellStyle name="Total 2 86 10" xfId="13426"/>
    <cellStyle name="Total 2 86 11" xfId="13427"/>
    <cellStyle name="Total 2 86 12" xfId="13428"/>
    <cellStyle name="Total 2 86 13" xfId="13429"/>
    <cellStyle name="Total 2 86 14" xfId="13430"/>
    <cellStyle name="Total 2 86 15" xfId="13431"/>
    <cellStyle name="Total 2 86 16" xfId="13432"/>
    <cellStyle name="Total 2 86 17" xfId="13433"/>
    <cellStyle name="Total 2 86 18" xfId="13434"/>
    <cellStyle name="Total 2 86 19" xfId="13435"/>
    <cellStyle name="Total 2 86 2" xfId="13436"/>
    <cellStyle name="Total 2 86 20" xfId="13437"/>
    <cellStyle name="Total 2 86 21" xfId="13438"/>
    <cellStyle name="Total 2 86 22" xfId="13439"/>
    <cellStyle name="Total 2 86 23" xfId="13440"/>
    <cellStyle name="Total 2 86 24" xfId="13441"/>
    <cellStyle name="Total 2 86 25" xfId="13442"/>
    <cellStyle name="Total 2 86 26" xfId="13443"/>
    <cellStyle name="Total 2 86 3" xfId="13444"/>
    <cellStyle name="Total 2 86 4" xfId="13445"/>
    <cellStyle name="Total 2 86 5" xfId="13446"/>
    <cellStyle name="Total 2 86 6" xfId="13447"/>
    <cellStyle name="Total 2 86 7" xfId="13448"/>
    <cellStyle name="Total 2 86 8" xfId="13449"/>
    <cellStyle name="Total 2 86 9" xfId="13450"/>
    <cellStyle name="Total 2 87" xfId="13451"/>
    <cellStyle name="Total 2 87 10" xfId="13452"/>
    <cellStyle name="Total 2 87 11" xfId="13453"/>
    <cellStyle name="Total 2 87 12" xfId="13454"/>
    <cellStyle name="Total 2 87 13" xfId="13455"/>
    <cellStyle name="Total 2 87 14" xfId="13456"/>
    <cellStyle name="Total 2 87 15" xfId="13457"/>
    <cellStyle name="Total 2 87 16" xfId="13458"/>
    <cellStyle name="Total 2 87 17" xfId="13459"/>
    <cellStyle name="Total 2 87 18" xfId="13460"/>
    <cellStyle name="Total 2 87 19" xfId="13461"/>
    <cellStyle name="Total 2 87 2" xfId="13462"/>
    <cellStyle name="Total 2 87 20" xfId="13463"/>
    <cellStyle name="Total 2 87 21" xfId="13464"/>
    <cellStyle name="Total 2 87 22" xfId="13465"/>
    <cellStyle name="Total 2 87 23" xfId="13466"/>
    <cellStyle name="Total 2 87 24" xfId="13467"/>
    <cellStyle name="Total 2 87 25" xfId="13468"/>
    <cellStyle name="Total 2 87 26" xfId="13469"/>
    <cellStyle name="Total 2 87 3" xfId="13470"/>
    <cellStyle name="Total 2 87 4" xfId="13471"/>
    <cellStyle name="Total 2 87 5" xfId="13472"/>
    <cellStyle name="Total 2 87 6" xfId="13473"/>
    <cellStyle name="Total 2 87 7" xfId="13474"/>
    <cellStyle name="Total 2 87 8" xfId="13475"/>
    <cellStyle name="Total 2 87 9" xfId="13476"/>
    <cellStyle name="Total 2 88" xfId="13477"/>
    <cellStyle name="Total 2 88 10" xfId="13478"/>
    <cellStyle name="Total 2 88 11" xfId="13479"/>
    <cellStyle name="Total 2 88 12" xfId="13480"/>
    <cellStyle name="Total 2 88 13" xfId="13481"/>
    <cellStyle name="Total 2 88 14" xfId="13482"/>
    <cellStyle name="Total 2 88 15" xfId="13483"/>
    <cellStyle name="Total 2 88 16" xfId="13484"/>
    <cellStyle name="Total 2 88 17" xfId="13485"/>
    <cellStyle name="Total 2 88 18" xfId="13486"/>
    <cellStyle name="Total 2 88 19" xfId="13487"/>
    <cellStyle name="Total 2 88 2" xfId="13488"/>
    <cellStyle name="Total 2 88 20" xfId="13489"/>
    <cellStyle name="Total 2 88 21" xfId="13490"/>
    <cellStyle name="Total 2 88 22" xfId="13491"/>
    <cellStyle name="Total 2 88 23" xfId="13492"/>
    <cellStyle name="Total 2 88 24" xfId="13493"/>
    <cellStyle name="Total 2 88 25" xfId="13494"/>
    <cellStyle name="Total 2 88 26" xfId="13495"/>
    <cellStyle name="Total 2 88 3" xfId="13496"/>
    <cellStyle name="Total 2 88 4" xfId="13497"/>
    <cellStyle name="Total 2 88 5" xfId="13498"/>
    <cellStyle name="Total 2 88 6" xfId="13499"/>
    <cellStyle name="Total 2 88 7" xfId="13500"/>
    <cellStyle name="Total 2 88 8" xfId="13501"/>
    <cellStyle name="Total 2 88 9" xfId="13502"/>
    <cellStyle name="Total 2 89" xfId="13503"/>
    <cellStyle name="Total 2 89 10" xfId="13504"/>
    <cellStyle name="Total 2 89 11" xfId="13505"/>
    <cellStyle name="Total 2 89 12" xfId="13506"/>
    <cellStyle name="Total 2 89 13" xfId="13507"/>
    <cellStyle name="Total 2 89 14" xfId="13508"/>
    <cellStyle name="Total 2 89 15" xfId="13509"/>
    <cellStyle name="Total 2 89 16" xfId="13510"/>
    <cellStyle name="Total 2 89 17" xfId="13511"/>
    <cellStyle name="Total 2 89 18" xfId="13512"/>
    <cellStyle name="Total 2 89 19" xfId="13513"/>
    <cellStyle name="Total 2 89 2" xfId="13514"/>
    <cellStyle name="Total 2 89 20" xfId="13515"/>
    <cellStyle name="Total 2 89 21" xfId="13516"/>
    <cellStyle name="Total 2 89 22" xfId="13517"/>
    <cellStyle name="Total 2 89 23" xfId="13518"/>
    <cellStyle name="Total 2 89 24" xfId="13519"/>
    <cellStyle name="Total 2 89 25" xfId="13520"/>
    <cellStyle name="Total 2 89 26" xfId="13521"/>
    <cellStyle name="Total 2 89 3" xfId="13522"/>
    <cellStyle name="Total 2 89 4" xfId="13523"/>
    <cellStyle name="Total 2 89 5" xfId="13524"/>
    <cellStyle name="Total 2 89 6" xfId="13525"/>
    <cellStyle name="Total 2 89 7" xfId="13526"/>
    <cellStyle name="Total 2 89 8" xfId="13527"/>
    <cellStyle name="Total 2 89 9" xfId="13528"/>
    <cellStyle name="Total 2 9" xfId="13529"/>
    <cellStyle name="Total 2 9 10" xfId="13530"/>
    <cellStyle name="Total 2 9 11" xfId="13531"/>
    <cellStyle name="Total 2 9 12" xfId="13532"/>
    <cellStyle name="Total 2 9 13" xfId="13533"/>
    <cellStyle name="Total 2 9 14" xfId="13534"/>
    <cellStyle name="Total 2 9 15" xfId="13535"/>
    <cellStyle name="Total 2 9 16" xfId="13536"/>
    <cellStyle name="Total 2 9 17" xfId="13537"/>
    <cellStyle name="Total 2 9 18" xfId="13538"/>
    <cellStyle name="Total 2 9 19" xfId="13539"/>
    <cellStyle name="Total 2 9 2" xfId="13540"/>
    <cellStyle name="Total 2 9 20" xfId="13541"/>
    <cellStyle name="Total 2 9 21" xfId="13542"/>
    <cellStyle name="Total 2 9 22" xfId="13543"/>
    <cellStyle name="Total 2 9 23" xfId="13544"/>
    <cellStyle name="Total 2 9 24" xfId="13545"/>
    <cellStyle name="Total 2 9 25" xfId="13546"/>
    <cellStyle name="Total 2 9 26" xfId="13547"/>
    <cellStyle name="Total 2 9 3" xfId="13548"/>
    <cellStyle name="Total 2 9 4" xfId="13549"/>
    <cellStyle name="Total 2 9 5" xfId="13550"/>
    <cellStyle name="Total 2 9 6" xfId="13551"/>
    <cellStyle name="Total 2 9 7" xfId="13552"/>
    <cellStyle name="Total 2 9 8" xfId="13553"/>
    <cellStyle name="Total 2 9 9" xfId="13554"/>
    <cellStyle name="Total 2 90" xfId="13555"/>
    <cellStyle name="Total 2 90 10" xfId="13556"/>
    <cellStyle name="Total 2 90 11" xfId="13557"/>
    <cellStyle name="Total 2 90 12" xfId="13558"/>
    <cellStyle name="Total 2 90 13" xfId="13559"/>
    <cellStyle name="Total 2 90 14" xfId="13560"/>
    <cellStyle name="Total 2 90 15" xfId="13561"/>
    <cellStyle name="Total 2 90 16" xfId="13562"/>
    <cellStyle name="Total 2 90 17" xfId="13563"/>
    <cellStyle name="Total 2 90 18" xfId="13564"/>
    <cellStyle name="Total 2 90 19" xfId="13565"/>
    <cellStyle name="Total 2 90 2" xfId="13566"/>
    <cellStyle name="Total 2 90 20" xfId="13567"/>
    <cellStyle name="Total 2 90 21" xfId="13568"/>
    <cellStyle name="Total 2 90 22" xfId="13569"/>
    <cellStyle name="Total 2 90 23" xfId="13570"/>
    <cellStyle name="Total 2 90 24" xfId="13571"/>
    <cellStyle name="Total 2 90 25" xfId="13572"/>
    <cellStyle name="Total 2 90 26" xfId="13573"/>
    <cellStyle name="Total 2 90 3" xfId="13574"/>
    <cellStyle name="Total 2 90 4" xfId="13575"/>
    <cellStyle name="Total 2 90 5" xfId="13576"/>
    <cellStyle name="Total 2 90 6" xfId="13577"/>
    <cellStyle name="Total 2 90 7" xfId="13578"/>
    <cellStyle name="Total 2 90 8" xfId="13579"/>
    <cellStyle name="Total 2 90 9" xfId="13580"/>
    <cellStyle name="Total 2 91" xfId="13581"/>
    <cellStyle name="Total 2 91 10" xfId="13582"/>
    <cellStyle name="Total 2 91 11" xfId="13583"/>
    <cellStyle name="Total 2 91 12" xfId="13584"/>
    <cellStyle name="Total 2 91 13" xfId="13585"/>
    <cellStyle name="Total 2 91 14" xfId="13586"/>
    <cellStyle name="Total 2 91 15" xfId="13587"/>
    <cellStyle name="Total 2 91 16" xfId="13588"/>
    <cellStyle name="Total 2 91 17" xfId="13589"/>
    <cellStyle name="Total 2 91 18" xfId="13590"/>
    <cellStyle name="Total 2 91 19" xfId="13591"/>
    <cellStyle name="Total 2 91 2" xfId="13592"/>
    <cellStyle name="Total 2 91 20" xfId="13593"/>
    <cellStyle name="Total 2 91 21" xfId="13594"/>
    <cellStyle name="Total 2 91 22" xfId="13595"/>
    <cellStyle name="Total 2 91 23" xfId="13596"/>
    <cellStyle name="Total 2 91 24" xfId="13597"/>
    <cellStyle name="Total 2 91 25" xfId="13598"/>
    <cellStyle name="Total 2 91 26" xfId="13599"/>
    <cellStyle name="Total 2 91 3" xfId="13600"/>
    <cellStyle name="Total 2 91 4" xfId="13601"/>
    <cellStyle name="Total 2 91 5" xfId="13602"/>
    <cellStyle name="Total 2 91 6" xfId="13603"/>
    <cellStyle name="Total 2 91 7" xfId="13604"/>
    <cellStyle name="Total 2 91 8" xfId="13605"/>
    <cellStyle name="Total 2 91 9" xfId="13606"/>
    <cellStyle name="Total 2 92" xfId="13607"/>
    <cellStyle name="Total 2 92 10" xfId="13608"/>
    <cellStyle name="Total 2 92 11" xfId="13609"/>
    <cellStyle name="Total 2 92 12" xfId="13610"/>
    <cellStyle name="Total 2 92 13" xfId="13611"/>
    <cellStyle name="Total 2 92 14" xfId="13612"/>
    <cellStyle name="Total 2 92 15" xfId="13613"/>
    <cellStyle name="Total 2 92 16" xfId="13614"/>
    <cellStyle name="Total 2 92 17" xfId="13615"/>
    <cellStyle name="Total 2 92 18" xfId="13616"/>
    <cellStyle name="Total 2 92 19" xfId="13617"/>
    <cellStyle name="Total 2 92 2" xfId="13618"/>
    <cellStyle name="Total 2 92 20" xfId="13619"/>
    <cellStyle name="Total 2 92 21" xfId="13620"/>
    <cellStyle name="Total 2 92 22" xfId="13621"/>
    <cellStyle name="Total 2 92 23" xfId="13622"/>
    <cellStyle name="Total 2 92 24" xfId="13623"/>
    <cellStyle name="Total 2 92 25" xfId="13624"/>
    <cellStyle name="Total 2 92 26" xfId="13625"/>
    <cellStyle name="Total 2 92 3" xfId="13626"/>
    <cellStyle name="Total 2 92 4" xfId="13627"/>
    <cellStyle name="Total 2 92 5" xfId="13628"/>
    <cellStyle name="Total 2 92 6" xfId="13629"/>
    <cellStyle name="Total 2 92 7" xfId="13630"/>
    <cellStyle name="Total 2 92 8" xfId="13631"/>
    <cellStyle name="Total 2 92 9" xfId="13632"/>
    <cellStyle name="Total 2 93" xfId="13633"/>
    <cellStyle name="Total 2 93 10" xfId="13634"/>
    <cellStyle name="Total 2 93 11" xfId="13635"/>
    <cellStyle name="Total 2 93 12" xfId="13636"/>
    <cellStyle name="Total 2 93 13" xfId="13637"/>
    <cellStyle name="Total 2 93 14" xfId="13638"/>
    <cellStyle name="Total 2 93 15" xfId="13639"/>
    <cellStyle name="Total 2 93 16" xfId="13640"/>
    <cellStyle name="Total 2 93 17" xfId="13641"/>
    <cellStyle name="Total 2 93 18" xfId="13642"/>
    <cellStyle name="Total 2 93 19" xfId="13643"/>
    <cellStyle name="Total 2 93 2" xfId="13644"/>
    <cellStyle name="Total 2 93 20" xfId="13645"/>
    <cellStyle name="Total 2 93 21" xfId="13646"/>
    <cellStyle name="Total 2 93 22" xfId="13647"/>
    <cellStyle name="Total 2 93 23" xfId="13648"/>
    <cellStyle name="Total 2 93 24" xfId="13649"/>
    <cellStyle name="Total 2 93 25" xfId="13650"/>
    <cellStyle name="Total 2 93 26" xfId="13651"/>
    <cellStyle name="Total 2 93 3" xfId="13652"/>
    <cellStyle name="Total 2 93 4" xfId="13653"/>
    <cellStyle name="Total 2 93 5" xfId="13654"/>
    <cellStyle name="Total 2 93 6" xfId="13655"/>
    <cellStyle name="Total 2 93 7" xfId="13656"/>
    <cellStyle name="Total 2 93 8" xfId="13657"/>
    <cellStyle name="Total 2 93 9" xfId="13658"/>
    <cellStyle name="Total 2 94" xfId="13659"/>
    <cellStyle name="Total 2 94 10" xfId="13660"/>
    <cellStyle name="Total 2 94 11" xfId="13661"/>
    <cellStyle name="Total 2 94 12" xfId="13662"/>
    <cellStyle name="Total 2 94 13" xfId="13663"/>
    <cellStyle name="Total 2 94 14" xfId="13664"/>
    <cellStyle name="Total 2 94 15" xfId="13665"/>
    <cellStyle name="Total 2 94 16" xfId="13666"/>
    <cellStyle name="Total 2 94 17" xfId="13667"/>
    <cellStyle name="Total 2 94 18" xfId="13668"/>
    <cellStyle name="Total 2 94 19" xfId="13669"/>
    <cellStyle name="Total 2 94 2" xfId="13670"/>
    <cellStyle name="Total 2 94 20" xfId="13671"/>
    <cellStyle name="Total 2 94 21" xfId="13672"/>
    <cellStyle name="Total 2 94 22" xfId="13673"/>
    <cellStyle name="Total 2 94 23" xfId="13674"/>
    <cellStyle name="Total 2 94 24" xfId="13675"/>
    <cellStyle name="Total 2 94 25" xfId="13676"/>
    <cellStyle name="Total 2 94 26" xfId="13677"/>
    <cellStyle name="Total 2 94 3" xfId="13678"/>
    <cellStyle name="Total 2 94 4" xfId="13679"/>
    <cellStyle name="Total 2 94 5" xfId="13680"/>
    <cellStyle name="Total 2 94 6" xfId="13681"/>
    <cellStyle name="Total 2 94 7" xfId="13682"/>
    <cellStyle name="Total 2 94 8" xfId="13683"/>
    <cellStyle name="Total 2 94 9" xfId="13684"/>
    <cellStyle name="Total 2 95" xfId="13685"/>
    <cellStyle name="Total 2 95 10" xfId="13686"/>
    <cellStyle name="Total 2 95 11" xfId="13687"/>
    <cellStyle name="Total 2 95 12" xfId="13688"/>
    <cellStyle name="Total 2 95 13" xfId="13689"/>
    <cellStyle name="Total 2 95 14" xfId="13690"/>
    <cellStyle name="Total 2 95 15" xfId="13691"/>
    <cellStyle name="Total 2 95 16" xfId="13692"/>
    <cellStyle name="Total 2 95 17" xfId="13693"/>
    <cellStyle name="Total 2 95 18" xfId="13694"/>
    <cellStyle name="Total 2 95 19" xfId="13695"/>
    <cellStyle name="Total 2 95 2" xfId="13696"/>
    <cellStyle name="Total 2 95 20" xfId="13697"/>
    <cellStyle name="Total 2 95 21" xfId="13698"/>
    <cellStyle name="Total 2 95 22" xfId="13699"/>
    <cellStyle name="Total 2 95 23" xfId="13700"/>
    <cellStyle name="Total 2 95 24" xfId="13701"/>
    <cellStyle name="Total 2 95 25" xfId="13702"/>
    <cellStyle name="Total 2 95 26" xfId="13703"/>
    <cellStyle name="Total 2 95 3" xfId="13704"/>
    <cellStyle name="Total 2 95 4" xfId="13705"/>
    <cellStyle name="Total 2 95 5" xfId="13706"/>
    <cellStyle name="Total 2 95 6" xfId="13707"/>
    <cellStyle name="Total 2 95 7" xfId="13708"/>
    <cellStyle name="Total 2 95 8" xfId="13709"/>
    <cellStyle name="Total 2 95 9" xfId="13710"/>
    <cellStyle name="Total 2 96" xfId="13711"/>
    <cellStyle name="Total 2 96 10" xfId="13712"/>
    <cellStyle name="Total 2 96 11" xfId="13713"/>
    <cellStyle name="Total 2 96 12" xfId="13714"/>
    <cellStyle name="Total 2 96 13" xfId="13715"/>
    <cellStyle name="Total 2 96 14" xfId="13716"/>
    <cellStyle name="Total 2 96 15" xfId="13717"/>
    <cellStyle name="Total 2 96 16" xfId="13718"/>
    <cellStyle name="Total 2 96 17" xfId="13719"/>
    <cellStyle name="Total 2 96 18" xfId="13720"/>
    <cellStyle name="Total 2 96 19" xfId="13721"/>
    <cellStyle name="Total 2 96 2" xfId="13722"/>
    <cellStyle name="Total 2 96 20" xfId="13723"/>
    <cellStyle name="Total 2 96 21" xfId="13724"/>
    <cellStyle name="Total 2 96 22" xfId="13725"/>
    <cellStyle name="Total 2 96 23" xfId="13726"/>
    <cellStyle name="Total 2 96 24" xfId="13727"/>
    <cellStyle name="Total 2 96 25" xfId="13728"/>
    <cellStyle name="Total 2 96 26" xfId="13729"/>
    <cellStyle name="Total 2 96 3" xfId="13730"/>
    <cellStyle name="Total 2 96 4" xfId="13731"/>
    <cellStyle name="Total 2 96 5" xfId="13732"/>
    <cellStyle name="Total 2 96 6" xfId="13733"/>
    <cellStyle name="Total 2 96 7" xfId="13734"/>
    <cellStyle name="Total 2 96 8" xfId="13735"/>
    <cellStyle name="Total 2 96 9" xfId="13736"/>
    <cellStyle name="Total 2 97" xfId="13737"/>
    <cellStyle name="Total 2 97 10" xfId="13738"/>
    <cellStyle name="Total 2 97 11" xfId="13739"/>
    <cellStyle name="Total 2 97 12" xfId="13740"/>
    <cellStyle name="Total 2 97 13" xfId="13741"/>
    <cellStyle name="Total 2 97 14" xfId="13742"/>
    <cellStyle name="Total 2 97 15" xfId="13743"/>
    <cellStyle name="Total 2 97 16" xfId="13744"/>
    <cellStyle name="Total 2 97 17" xfId="13745"/>
    <cellStyle name="Total 2 97 18" xfId="13746"/>
    <cellStyle name="Total 2 97 19" xfId="13747"/>
    <cellStyle name="Total 2 97 2" xfId="13748"/>
    <cellStyle name="Total 2 97 20" xfId="13749"/>
    <cellStyle name="Total 2 97 21" xfId="13750"/>
    <cellStyle name="Total 2 97 22" xfId="13751"/>
    <cellStyle name="Total 2 97 23" xfId="13752"/>
    <cellStyle name="Total 2 97 24" xfId="13753"/>
    <cellStyle name="Total 2 97 25" xfId="13754"/>
    <cellStyle name="Total 2 97 26" xfId="13755"/>
    <cellStyle name="Total 2 97 3" xfId="13756"/>
    <cellStyle name="Total 2 97 4" xfId="13757"/>
    <cellStyle name="Total 2 97 5" xfId="13758"/>
    <cellStyle name="Total 2 97 6" xfId="13759"/>
    <cellStyle name="Total 2 97 7" xfId="13760"/>
    <cellStyle name="Total 2 97 8" xfId="13761"/>
    <cellStyle name="Total 2 97 9" xfId="13762"/>
    <cellStyle name="Total 2 98" xfId="13763"/>
    <cellStyle name="Total 2 98 10" xfId="13764"/>
    <cellStyle name="Total 2 98 11" xfId="13765"/>
    <cellStyle name="Total 2 98 12" xfId="13766"/>
    <cellStyle name="Total 2 98 13" xfId="13767"/>
    <cellStyle name="Total 2 98 14" xfId="13768"/>
    <cellStyle name="Total 2 98 15" xfId="13769"/>
    <cellStyle name="Total 2 98 16" xfId="13770"/>
    <cellStyle name="Total 2 98 17" xfId="13771"/>
    <cellStyle name="Total 2 98 18" xfId="13772"/>
    <cellStyle name="Total 2 98 19" xfId="13773"/>
    <cellStyle name="Total 2 98 2" xfId="13774"/>
    <cellStyle name="Total 2 98 20" xfId="13775"/>
    <cellStyle name="Total 2 98 21" xfId="13776"/>
    <cellStyle name="Total 2 98 22" xfId="13777"/>
    <cellStyle name="Total 2 98 23" xfId="13778"/>
    <cellStyle name="Total 2 98 24" xfId="13779"/>
    <cellStyle name="Total 2 98 25" xfId="13780"/>
    <cellStyle name="Total 2 98 26" xfId="13781"/>
    <cellStyle name="Total 2 98 3" xfId="13782"/>
    <cellStyle name="Total 2 98 4" xfId="13783"/>
    <cellStyle name="Total 2 98 5" xfId="13784"/>
    <cellStyle name="Total 2 98 6" xfId="13785"/>
    <cellStyle name="Total 2 98 7" xfId="13786"/>
    <cellStyle name="Total 2 98 8" xfId="13787"/>
    <cellStyle name="Total 2 98 9" xfId="13788"/>
    <cellStyle name="Total 2 99" xfId="13789"/>
    <cellStyle name="Total 2 99 10" xfId="13790"/>
    <cellStyle name="Total 2 99 11" xfId="13791"/>
    <cellStyle name="Total 2 99 12" xfId="13792"/>
    <cellStyle name="Total 2 99 13" xfId="13793"/>
    <cellStyle name="Total 2 99 14" xfId="13794"/>
    <cellStyle name="Total 2 99 15" xfId="13795"/>
    <cellStyle name="Total 2 99 16" xfId="13796"/>
    <cellStyle name="Total 2 99 17" xfId="13797"/>
    <cellStyle name="Total 2 99 18" xfId="13798"/>
    <cellStyle name="Total 2 99 19" xfId="13799"/>
    <cellStyle name="Total 2 99 2" xfId="13800"/>
    <cellStyle name="Total 2 99 20" xfId="13801"/>
    <cellStyle name="Total 2 99 21" xfId="13802"/>
    <cellStyle name="Total 2 99 22" xfId="13803"/>
    <cellStyle name="Total 2 99 23" xfId="13804"/>
    <cellStyle name="Total 2 99 24" xfId="13805"/>
    <cellStyle name="Total 2 99 25" xfId="13806"/>
    <cellStyle name="Total 2 99 26" xfId="13807"/>
    <cellStyle name="Total 2 99 3" xfId="13808"/>
    <cellStyle name="Total 2 99 4" xfId="13809"/>
    <cellStyle name="Total 2 99 5" xfId="13810"/>
    <cellStyle name="Total 2 99 6" xfId="13811"/>
    <cellStyle name="Total 2 99 7" xfId="13812"/>
    <cellStyle name="Total 2 99 8" xfId="13813"/>
    <cellStyle name="Total 2 99 9" xfId="13814"/>
    <cellStyle name="Total 3" xfId="13815"/>
    <cellStyle name="Total 3 10" xfId="13816"/>
    <cellStyle name="Total 3 10 10" xfId="13817"/>
    <cellStyle name="Total 3 10 11" xfId="13818"/>
    <cellStyle name="Total 3 10 12" xfId="13819"/>
    <cellStyle name="Total 3 10 13" xfId="13820"/>
    <cellStyle name="Total 3 10 14" xfId="13821"/>
    <cellStyle name="Total 3 10 15" xfId="13822"/>
    <cellStyle name="Total 3 10 16" xfId="13823"/>
    <cellStyle name="Total 3 10 17" xfId="13824"/>
    <cellStyle name="Total 3 10 18" xfId="13825"/>
    <cellStyle name="Total 3 10 19" xfId="13826"/>
    <cellStyle name="Total 3 10 2" xfId="13827"/>
    <cellStyle name="Total 3 10 20" xfId="13828"/>
    <cellStyle name="Total 3 10 21" xfId="13829"/>
    <cellStyle name="Total 3 10 22" xfId="13830"/>
    <cellStyle name="Total 3 10 23" xfId="13831"/>
    <cellStyle name="Total 3 10 24" xfId="13832"/>
    <cellStyle name="Total 3 10 25" xfId="13833"/>
    <cellStyle name="Total 3 10 26" xfId="13834"/>
    <cellStyle name="Total 3 10 3" xfId="13835"/>
    <cellStyle name="Total 3 10 4" xfId="13836"/>
    <cellStyle name="Total 3 10 5" xfId="13837"/>
    <cellStyle name="Total 3 10 6" xfId="13838"/>
    <cellStyle name="Total 3 10 7" xfId="13839"/>
    <cellStyle name="Total 3 10 8" xfId="13840"/>
    <cellStyle name="Total 3 10 9" xfId="13841"/>
    <cellStyle name="Total 3 100" xfId="13842"/>
    <cellStyle name="Total 3 100 10" xfId="13843"/>
    <cellStyle name="Total 3 100 11" xfId="13844"/>
    <cellStyle name="Total 3 100 12" xfId="13845"/>
    <cellStyle name="Total 3 100 13" xfId="13846"/>
    <cellStyle name="Total 3 100 14" xfId="13847"/>
    <cellStyle name="Total 3 100 15" xfId="13848"/>
    <cellStyle name="Total 3 100 16" xfId="13849"/>
    <cellStyle name="Total 3 100 17" xfId="13850"/>
    <cellStyle name="Total 3 100 18" xfId="13851"/>
    <cellStyle name="Total 3 100 19" xfId="13852"/>
    <cellStyle name="Total 3 100 2" xfId="13853"/>
    <cellStyle name="Total 3 100 20" xfId="13854"/>
    <cellStyle name="Total 3 100 21" xfId="13855"/>
    <cellStyle name="Total 3 100 22" xfId="13856"/>
    <cellStyle name="Total 3 100 23" xfId="13857"/>
    <cellStyle name="Total 3 100 24" xfId="13858"/>
    <cellStyle name="Total 3 100 25" xfId="13859"/>
    <cellStyle name="Total 3 100 26" xfId="13860"/>
    <cellStyle name="Total 3 100 3" xfId="13861"/>
    <cellStyle name="Total 3 100 4" xfId="13862"/>
    <cellStyle name="Total 3 100 5" xfId="13863"/>
    <cellStyle name="Total 3 100 6" xfId="13864"/>
    <cellStyle name="Total 3 100 7" xfId="13865"/>
    <cellStyle name="Total 3 100 8" xfId="13866"/>
    <cellStyle name="Total 3 100 9" xfId="13867"/>
    <cellStyle name="Total 3 101" xfId="13868"/>
    <cellStyle name="Total 3 101 10" xfId="13869"/>
    <cellStyle name="Total 3 101 11" xfId="13870"/>
    <cellStyle name="Total 3 101 12" xfId="13871"/>
    <cellStyle name="Total 3 101 13" xfId="13872"/>
    <cellStyle name="Total 3 101 14" xfId="13873"/>
    <cellStyle name="Total 3 101 15" xfId="13874"/>
    <cellStyle name="Total 3 101 16" xfId="13875"/>
    <cellStyle name="Total 3 101 17" xfId="13876"/>
    <cellStyle name="Total 3 101 18" xfId="13877"/>
    <cellStyle name="Total 3 101 19" xfId="13878"/>
    <cellStyle name="Total 3 101 2" xfId="13879"/>
    <cellStyle name="Total 3 101 20" xfId="13880"/>
    <cellStyle name="Total 3 101 21" xfId="13881"/>
    <cellStyle name="Total 3 101 22" xfId="13882"/>
    <cellStyle name="Total 3 101 23" xfId="13883"/>
    <cellStyle name="Total 3 101 24" xfId="13884"/>
    <cellStyle name="Total 3 101 25" xfId="13885"/>
    <cellStyle name="Total 3 101 26" xfId="13886"/>
    <cellStyle name="Total 3 101 3" xfId="13887"/>
    <cellStyle name="Total 3 101 4" xfId="13888"/>
    <cellStyle name="Total 3 101 5" xfId="13889"/>
    <cellStyle name="Total 3 101 6" xfId="13890"/>
    <cellStyle name="Total 3 101 7" xfId="13891"/>
    <cellStyle name="Total 3 101 8" xfId="13892"/>
    <cellStyle name="Total 3 101 9" xfId="13893"/>
    <cellStyle name="Total 3 102" xfId="13894"/>
    <cellStyle name="Total 3 102 10" xfId="13895"/>
    <cellStyle name="Total 3 102 11" xfId="13896"/>
    <cellStyle name="Total 3 102 12" xfId="13897"/>
    <cellStyle name="Total 3 102 13" xfId="13898"/>
    <cellStyle name="Total 3 102 14" xfId="13899"/>
    <cellStyle name="Total 3 102 15" xfId="13900"/>
    <cellStyle name="Total 3 102 16" xfId="13901"/>
    <cellStyle name="Total 3 102 17" xfId="13902"/>
    <cellStyle name="Total 3 102 18" xfId="13903"/>
    <cellStyle name="Total 3 102 19" xfId="13904"/>
    <cellStyle name="Total 3 102 2" xfId="13905"/>
    <cellStyle name="Total 3 102 20" xfId="13906"/>
    <cellStyle name="Total 3 102 21" xfId="13907"/>
    <cellStyle name="Total 3 102 22" xfId="13908"/>
    <cellStyle name="Total 3 102 23" xfId="13909"/>
    <cellStyle name="Total 3 102 24" xfId="13910"/>
    <cellStyle name="Total 3 102 25" xfId="13911"/>
    <cellStyle name="Total 3 102 26" xfId="13912"/>
    <cellStyle name="Total 3 102 3" xfId="13913"/>
    <cellStyle name="Total 3 102 4" xfId="13914"/>
    <cellStyle name="Total 3 102 5" xfId="13915"/>
    <cellStyle name="Total 3 102 6" xfId="13916"/>
    <cellStyle name="Total 3 102 7" xfId="13917"/>
    <cellStyle name="Total 3 102 8" xfId="13918"/>
    <cellStyle name="Total 3 102 9" xfId="13919"/>
    <cellStyle name="Total 3 103" xfId="13920"/>
    <cellStyle name="Total 3 103 10" xfId="13921"/>
    <cellStyle name="Total 3 103 11" xfId="13922"/>
    <cellStyle name="Total 3 103 12" xfId="13923"/>
    <cellStyle name="Total 3 103 13" xfId="13924"/>
    <cellStyle name="Total 3 103 14" xfId="13925"/>
    <cellStyle name="Total 3 103 15" xfId="13926"/>
    <cellStyle name="Total 3 103 16" xfId="13927"/>
    <cellStyle name="Total 3 103 17" xfId="13928"/>
    <cellStyle name="Total 3 103 18" xfId="13929"/>
    <cellStyle name="Total 3 103 19" xfId="13930"/>
    <cellStyle name="Total 3 103 2" xfId="13931"/>
    <cellStyle name="Total 3 103 20" xfId="13932"/>
    <cellStyle name="Total 3 103 21" xfId="13933"/>
    <cellStyle name="Total 3 103 22" xfId="13934"/>
    <cellStyle name="Total 3 103 23" xfId="13935"/>
    <cellStyle name="Total 3 103 24" xfId="13936"/>
    <cellStyle name="Total 3 103 25" xfId="13937"/>
    <cellStyle name="Total 3 103 26" xfId="13938"/>
    <cellStyle name="Total 3 103 3" xfId="13939"/>
    <cellStyle name="Total 3 103 4" xfId="13940"/>
    <cellStyle name="Total 3 103 5" xfId="13941"/>
    <cellStyle name="Total 3 103 6" xfId="13942"/>
    <cellStyle name="Total 3 103 7" xfId="13943"/>
    <cellStyle name="Total 3 103 8" xfId="13944"/>
    <cellStyle name="Total 3 103 9" xfId="13945"/>
    <cellStyle name="Total 3 104" xfId="13946"/>
    <cellStyle name="Total 3 104 10" xfId="13947"/>
    <cellStyle name="Total 3 104 11" xfId="13948"/>
    <cellStyle name="Total 3 104 12" xfId="13949"/>
    <cellStyle name="Total 3 104 13" xfId="13950"/>
    <cellStyle name="Total 3 104 14" xfId="13951"/>
    <cellStyle name="Total 3 104 15" xfId="13952"/>
    <cellStyle name="Total 3 104 16" xfId="13953"/>
    <cellStyle name="Total 3 104 17" xfId="13954"/>
    <cellStyle name="Total 3 104 18" xfId="13955"/>
    <cellStyle name="Total 3 104 19" xfId="13956"/>
    <cellStyle name="Total 3 104 2" xfId="13957"/>
    <cellStyle name="Total 3 104 20" xfId="13958"/>
    <cellStyle name="Total 3 104 21" xfId="13959"/>
    <cellStyle name="Total 3 104 22" xfId="13960"/>
    <cellStyle name="Total 3 104 23" xfId="13961"/>
    <cellStyle name="Total 3 104 24" xfId="13962"/>
    <cellStyle name="Total 3 104 25" xfId="13963"/>
    <cellStyle name="Total 3 104 26" xfId="13964"/>
    <cellStyle name="Total 3 104 3" xfId="13965"/>
    <cellStyle name="Total 3 104 4" xfId="13966"/>
    <cellStyle name="Total 3 104 5" xfId="13967"/>
    <cellStyle name="Total 3 104 6" xfId="13968"/>
    <cellStyle name="Total 3 104 7" xfId="13969"/>
    <cellStyle name="Total 3 104 8" xfId="13970"/>
    <cellStyle name="Total 3 104 9" xfId="13971"/>
    <cellStyle name="Total 3 105" xfId="13972"/>
    <cellStyle name="Total 3 105 10" xfId="13973"/>
    <cellStyle name="Total 3 105 11" xfId="13974"/>
    <cellStyle name="Total 3 105 12" xfId="13975"/>
    <cellStyle name="Total 3 105 13" xfId="13976"/>
    <cellStyle name="Total 3 105 14" xfId="13977"/>
    <cellStyle name="Total 3 105 15" xfId="13978"/>
    <cellStyle name="Total 3 105 16" xfId="13979"/>
    <cellStyle name="Total 3 105 17" xfId="13980"/>
    <cellStyle name="Total 3 105 18" xfId="13981"/>
    <cellStyle name="Total 3 105 19" xfId="13982"/>
    <cellStyle name="Total 3 105 2" xfId="13983"/>
    <cellStyle name="Total 3 105 20" xfId="13984"/>
    <cellStyle name="Total 3 105 21" xfId="13985"/>
    <cellStyle name="Total 3 105 22" xfId="13986"/>
    <cellStyle name="Total 3 105 23" xfId="13987"/>
    <cellStyle name="Total 3 105 24" xfId="13988"/>
    <cellStyle name="Total 3 105 25" xfId="13989"/>
    <cellStyle name="Total 3 105 26" xfId="13990"/>
    <cellStyle name="Total 3 105 3" xfId="13991"/>
    <cellStyle name="Total 3 105 4" xfId="13992"/>
    <cellStyle name="Total 3 105 5" xfId="13993"/>
    <cellStyle name="Total 3 105 6" xfId="13994"/>
    <cellStyle name="Total 3 105 7" xfId="13995"/>
    <cellStyle name="Total 3 105 8" xfId="13996"/>
    <cellStyle name="Total 3 105 9" xfId="13997"/>
    <cellStyle name="Total 3 106" xfId="13998"/>
    <cellStyle name="Total 3 106 10" xfId="13999"/>
    <cellStyle name="Total 3 106 11" xfId="14000"/>
    <cellStyle name="Total 3 106 12" xfId="14001"/>
    <cellStyle name="Total 3 106 13" xfId="14002"/>
    <cellStyle name="Total 3 106 14" xfId="14003"/>
    <cellStyle name="Total 3 106 15" xfId="14004"/>
    <cellStyle name="Total 3 106 16" xfId="14005"/>
    <cellStyle name="Total 3 106 17" xfId="14006"/>
    <cellStyle name="Total 3 106 18" xfId="14007"/>
    <cellStyle name="Total 3 106 19" xfId="14008"/>
    <cellStyle name="Total 3 106 2" xfId="14009"/>
    <cellStyle name="Total 3 106 20" xfId="14010"/>
    <cellStyle name="Total 3 106 21" xfId="14011"/>
    <cellStyle name="Total 3 106 22" xfId="14012"/>
    <cellStyle name="Total 3 106 23" xfId="14013"/>
    <cellStyle name="Total 3 106 24" xfId="14014"/>
    <cellStyle name="Total 3 106 25" xfId="14015"/>
    <cellStyle name="Total 3 106 26" xfId="14016"/>
    <cellStyle name="Total 3 106 3" xfId="14017"/>
    <cellStyle name="Total 3 106 4" xfId="14018"/>
    <cellStyle name="Total 3 106 5" xfId="14019"/>
    <cellStyle name="Total 3 106 6" xfId="14020"/>
    <cellStyle name="Total 3 106 7" xfId="14021"/>
    <cellStyle name="Total 3 106 8" xfId="14022"/>
    <cellStyle name="Total 3 106 9" xfId="14023"/>
    <cellStyle name="Total 3 107" xfId="14024"/>
    <cellStyle name="Total 3 107 10" xfId="14025"/>
    <cellStyle name="Total 3 107 11" xfId="14026"/>
    <cellStyle name="Total 3 107 12" xfId="14027"/>
    <cellStyle name="Total 3 107 13" xfId="14028"/>
    <cellStyle name="Total 3 107 14" xfId="14029"/>
    <cellStyle name="Total 3 107 15" xfId="14030"/>
    <cellStyle name="Total 3 107 16" xfId="14031"/>
    <cellStyle name="Total 3 107 17" xfId="14032"/>
    <cellStyle name="Total 3 107 18" xfId="14033"/>
    <cellStyle name="Total 3 107 19" xfId="14034"/>
    <cellStyle name="Total 3 107 2" xfId="14035"/>
    <cellStyle name="Total 3 107 20" xfId="14036"/>
    <cellStyle name="Total 3 107 21" xfId="14037"/>
    <cellStyle name="Total 3 107 22" xfId="14038"/>
    <cellStyle name="Total 3 107 23" xfId="14039"/>
    <cellStyle name="Total 3 107 24" xfId="14040"/>
    <cellStyle name="Total 3 107 25" xfId="14041"/>
    <cellStyle name="Total 3 107 26" xfId="14042"/>
    <cellStyle name="Total 3 107 3" xfId="14043"/>
    <cellStyle name="Total 3 107 4" xfId="14044"/>
    <cellStyle name="Total 3 107 5" xfId="14045"/>
    <cellStyle name="Total 3 107 6" xfId="14046"/>
    <cellStyle name="Total 3 107 7" xfId="14047"/>
    <cellStyle name="Total 3 107 8" xfId="14048"/>
    <cellStyle name="Total 3 107 9" xfId="14049"/>
    <cellStyle name="Total 3 108" xfId="14050"/>
    <cellStyle name="Total 3 108 10" xfId="14051"/>
    <cellStyle name="Total 3 108 11" xfId="14052"/>
    <cellStyle name="Total 3 108 12" xfId="14053"/>
    <cellStyle name="Total 3 108 13" xfId="14054"/>
    <cellStyle name="Total 3 108 14" xfId="14055"/>
    <cellStyle name="Total 3 108 15" xfId="14056"/>
    <cellStyle name="Total 3 108 16" xfId="14057"/>
    <cellStyle name="Total 3 108 17" xfId="14058"/>
    <cellStyle name="Total 3 108 18" xfId="14059"/>
    <cellStyle name="Total 3 108 19" xfId="14060"/>
    <cellStyle name="Total 3 108 2" xfId="14061"/>
    <cellStyle name="Total 3 108 20" xfId="14062"/>
    <cellStyle name="Total 3 108 21" xfId="14063"/>
    <cellStyle name="Total 3 108 22" xfId="14064"/>
    <cellStyle name="Total 3 108 23" xfId="14065"/>
    <cellStyle name="Total 3 108 24" xfId="14066"/>
    <cellStyle name="Total 3 108 25" xfId="14067"/>
    <cellStyle name="Total 3 108 26" xfId="14068"/>
    <cellStyle name="Total 3 108 3" xfId="14069"/>
    <cellStyle name="Total 3 108 4" xfId="14070"/>
    <cellStyle name="Total 3 108 5" xfId="14071"/>
    <cellStyle name="Total 3 108 6" xfId="14072"/>
    <cellStyle name="Total 3 108 7" xfId="14073"/>
    <cellStyle name="Total 3 108 8" xfId="14074"/>
    <cellStyle name="Total 3 108 9" xfId="14075"/>
    <cellStyle name="Total 3 109" xfId="14076"/>
    <cellStyle name="Total 3 109 10" xfId="14077"/>
    <cellStyle name="Total 3 109 11" xfId="14078"/>
    <cellStyle name="Total 3 109 12" xfId="14079"/>
    <cellStyle name="Total 3 109 13" xfId="14080"/>
    <cellStyle name="Total 3 109 14" xfId="14081"/>
    <cellStyle name="Total 3 109 15" xfId="14082"/>
    <cellStyle name="Total 3 109 16" xfId="14083"/>
    <cellStyle name="Total 3 109 17" xfId="14084"/>
    <cellStyle name="Total 3 109 18" xfId="14085"/>
    <cellStyle name="Total 3 109 19" xfId="14086"/>
    <cellStyle name="Total 3 109 2" xfId="14087"/>
    <cellStyle name="Total 3 109 20" xfId="14088"/>
    <cellStyle name="Total 3 109 21" xfId="14089"/>
    <cellStyle name="Total 3 109 22" xfId="14090"/>
    <cellStyle name="Total 3 109 23" xfId="14091"/>
    <cellStyle name="Total 3 109 24" xfId="14092"/>
    <cellStyle name="Total 3 109 25" xfId="14093"/>
    <cellStyle name="Total 3 109 26" xfId="14094"/>
    <cellStyle name="Total 3 109 3" xfId="14095"/>
    <cellStyle name="Total 3 109 4" xfId="14096"/>
    <cellStyle name="Total 3 109 5" xfId="14097"/>
    <cellStyle name="Total 3 109 6" xfId="14098"/>
    <cellStyle name="Total 3 109 7" xfId="14099"/>
    <cellStyle name="Total 3 109 8" xfId="14100"/>
    <cellStyle name="Total 3 109 9" xfId="14101"/>
    <cellStyle name="Total 3 11" xfId="14102"/>
    <cellStyle name="Total 3 11 10" xfId="14103"/>
    <cellStyle name="Total 3 11 11" xfId="14104"/>
    <cellStyle name="Total 3 11 12" xfId="14105"/>
    <cellStyle name="Total 3 11 13" xfId="14106"/>
    <cellStyle name="Total 3 11 14" xfId="14107"/>
    <cellStyle name="Total 3 11 15" xfId="14108"/>
    <cellStyle name="Total 3 11 16" xfId="14109"/>
    <cellStyle name="Total 3 11 17" xfId="14110"/>
    <cellStyle name="Total 3 11 18" xfId="14111"/>
    <cellStyle name="Total 3 11 19" xfId="14112"/>
    <cellStyle name="Total 3 11 2" xfId="14113"/>
    <cellStyle name="Total 3 11 20" xfId="14114"/>
    <cellStyle name="Total 3 11 21" xfId="14115"/>
    <cellStyle name="Total 3 11 22" xfId="14116"/>
    <cellStyle name="Total 3 11 23" xfId="14117"/>
    <cellStyle name="Total 3 11 24" xfId="14118"/>
    <cellStyle name="Total 3 11 25" xfId="14119"/>
    <cellStyle name="Total 3 11 26" xfId="14120"/>
    <cellStyle name="Total 3 11 3" xfId="14121"/>
    <cellStyle name="Total 3 11 4" xfId="14122"/>
    <cellStyle name="Total 3 11 5" xfId="14123"/>
    <cellStyle name="Total 3 11 6" xfId="14124"/>
    <cellStyle name="Total 3 11 7" xfId="14125"/>
    <cellStyle name="Total 3 11 8" xfId="14126"/>
    <cellStyle name="Total 3 11 9" xfId="14127"/>
    <cellStyle name="Total 3 110" xfId="14128"/>
    <cellStyle name="Total 3 110 10" xfId="14129"/>
    <cellStyle name="Total 3 110 11" xfId="14130"/>
    <cellStyle name="Total 3 110 12" xfId="14131"/>
    <cellStyle name="Total 3 110 13" xfId="14132"/>
    <cellStyle name="Total 3 110 14" xfId="14133"/>
    <cellStyle name="Total 3 110 15" xfId="14134"/>
    <cellStyle name="Total 3 110 16" xfId="14135"/>
    <cellStyle name="Total 3 110 17" xfId="14136"/>
    <cellStyle name="Total 3 110 18" xfId="14137"/>
    <cellStyle name="Total 3 110 19" xfId="14138"/>
    <cellStyle name="Total 3 110 2" xfId="14139"/>
    <cellStyle name="Total 3 110 20" xfId="14140"/>
    <cellStyle name="Total 3 110 21" xfId="14141"/>
    <cellStyle name="Total 3 110 22" xfId="14142"/>
    <cellStyle name="Total 3 110 23" xfId="14143"/>
    <cellStyle name="Total 3 110 24" xfId="14144"/>
    <cellStyle name="Total 3 110 25" xfId="14145"/>
    <cellStyle name="Total 3 110 26" xfId="14146"/>
    <cellStyle name="Total 3 110 3" xfId="14147"/>
    <cellStyle name="Total 3 110 4" xfId="14148"/>
    <cellStyle name="Total 3 110 5" xfId="14149"/>
    <cellStyle name="Total 3 110 6" xfId="14150"/>
    <cellStyle name="Total 3 110 7" xfId="14151"/>
    <cellStyle name="Total 3 110 8" xfId="14152"/>
    <cellStyle name="Total 3 110 9" xfId="14153"/>
    <cellStyle name="Total 3 111" xfId="14154"/>
    <cellStyle name="Total 3 111 10" xfId="14155"/>
    <cellStyle name="Total 3 111 11" xfId="14156"/>
    <cellStyle name="Total 3 111 12" xfId="14157"/>
    <cellStyle name="Total 3 111 13" xfId="14158"/>
    <cellStyle name="Total 3 111 14" xfId="14159"/>
    <cellStyle name="Total 3 111 15" xfId="14160"/>
    <cellStyle name="Total 3 111 16" xfId="14161"/>
    <cellStyle name="Total 3 111 17" xfId="14162"/>
    <cellStyle name="Total 3 111 18" xfId="14163"/>
    <cellStyle name="Total 3 111 19" xfId="14164"/>
    <cellStyle name="Total 3 111 2" xfId="14165"/>
    <cellStyle name="Total 3 111 20" xfId="14166"/>
    <cellStyle name="Total 3 111 21" xfId="14167"/>
    <cellStyle name="Total 3 111 22" xfId="14168"/>
    <cellStyle name="Total 3 111 23" xfId="14169"/>
    <cellStyle name="Total 3 111 24" xfId="14170"/>
    <cellStyle name="Total 3 111 25" xfId="14171"/>
    <cellStyle name="Total 3 111 26" xfId="14172"/>
    <cellStyle name="Total 3 111 3" xfId="14173"/>
    <cellStyle name="Total 3 111 4" xfId="14174"/>
    <cellStyle name="Total 3 111 5" xfId="14175"/>
    <cellStyle name="Total 3 111 6" xfId="14176"/>
    <cellStyle name="Total 3 111 7" xfId="14177"/>
    <cellStyle name="Total 3 111 8" xfId="14178"/>
    <cellStyle name="Total 3 111 9" xfId="14179"/>
    <cellStyle name="Total 3 112" xfId="14180"/>
    <cellStyle name="Total 3 112 10" xfId="14181"/>
    <cellStyle name="Total 3 112 11" xfId="14182"/>
    <cellStyle name="Total 3 112 12" xfId="14183"/>
    <cellStyle name="Total 3 112 13" xfId="14184"/>
    <cellStyle name="Total 3 112 14" xfId="14185"/>
    <cellStyle name="Total 3 112 15" xfId="14186"/>
    <cellStyle name="Total 3 112 16" xfId="14187"/>
    <cellStyle name="Total 3 112 17" xfId="14188"/>
    <cellStyle name="Total 3 112 18" xfId="14189"/>
    <cellStyle name="Total 3 112 19" xfId="14190"/>
    <cellStyle name="Total 3 112 2" xfId="14191"/>
    <cellStyle name="Total 3 112 20" xfId="14192"/>
    <cellStyle name="Total 3 112 21" xfId="14193"/>
    <cellStyle name="Total 3 112 22" xfId="14194"/>
    <cellStyle name="Total 3 112 23" xfId="14195"/>
    <cellStyle name="Total 3 112 24" xfId="14196"/>
    <cellStyle name="Total 3 112 25" xfId="14197"/>
    <cellStyle name="Total 3 112 26" xfId="14198"/>
    <cellStyle name="Total 3 112 3" xfId="14199"/>
    <cellStyle name="Total 3 112 4" xfId="14200"/>
    <cellStyle name="Total 3 112 5" xfId="14201"/>
    <cellStyle name="Total 3 112 6" xfId="14202"/>
    <cellStyle name="Total 3 112 7" xfId="14203"/>
    <cellStyle name="Total 3 112 8" xfId="14204"/>
    <cellStyle name="Total 3 112 9" xfId="14205"/>
    <cellStyle name="Total 3 113" xfId="14206"/>
    <cellStyle name="Total 3 113 10" xfId="14207"/>
    <cellStyle name="Total 3 113 11" xfId="14208"/>
    <cellStyle name="Total 3 113 12" xfId="14209"/>
    <cellStyle name="Total 3 113 13" xfId="14210"/>
    <cellStyle name="Total 3 113 14" xfId="14211"/>
    <cellStyle name="Total 3 113 15" xfId="14212"/>
    <cellStyle name="Total 3 113 16" xfId="14213"/>
    <cellStyle name="Total 3 113 17" xfId="14214"/>
    <cellStyle name="Total 3 113 18" xfId="14215"/>
    <cellStyle name="Total 3 113 19" xfId="14216"/>
    <cellStyle name="Total 3 113 2" xfId="14217"/>
    <cellStyle name="Total 3 113 20" xfId="14218"/>
    <cellStyle name="Total 3 113 21" xfId="14219"/>
    <cellStyle name="Total 3 113 22" xfId="14220"/>
    <cellStyle name="Total 3 113 23" xfId="14221"/>
    <cellStyle name="Total 3 113 24" xfId="14222"/>
    <cellStyle name="Total 3 113 25" xfId="14223"/>
    <cellStyle name="Total 3 113 26" xfId="14224"/>
    <cellStyle name="Total 3 113 3" xfId="14225"/>
    <cellStyle name="Total 3 113 4" xfId="14226"/>
    <cellStyle name="Total 3 113 5" xfId="14227"/>
    <cellStyle name="Total 3 113 6" xfId="14228"/>
    <cellStyle name="Total 3 113 7" xfId="14229"/>
    <cellStyle name="Total 3 113 8" xfId="14230"/>
    <cellStyle name="Total 3 113 9" xfId="14231"/>
    <cellStyle name="Total 3 114" xfId="14232"/>
    <cellStyle name="Total 3 114 10" xfId="14233"/>
    <cellStyle name="Total 3 114 11" xfId="14234"/>
    <cellStyle name="Total 3 114 12" xfId="14235"/>
    <cellStyle name="Total 3 114 13" xfId="14236"/>
    <cellStyle name="Total 3 114 14" xfId="14237"/>
    <cellStyle name="Total 3 114 15" xfId="14238"/>
    <cellStyle name="Total 3 114 16" xfId="14239"/>
    <cellStyle name="Total 3 114 17" xfId="14240"/>
    <cellStyle name="Total 3 114 18" xfId="14241"/>
    <cellStyle name="Total 3 114 19" xfId="14242"/>
    <cellStyle name="Total 3 114 2" xfId="14243"/>
    <cellStyle name="Total 3 114 20" xfId="14244"/>
    <cellStyle name="Total 3 114 21" xfId="14245"/>
    <cellStyle name="Total 3 114 22" xfId="14246"/>
    <cellStyle name="Total 3 114 23" xfId="14247"/>
    <cellStyle name="Total 3 114 24" xfId="14248"/>
    <cellStyle name="Total 3 114 25" xfId="14249"/>
    <cellStyle name="Total 3 114 26" xfId="14250"/>
    <cellStyle name="Total 3 114 3" xfId="14251"/>
    <cellStyle name="Total 3 114 4" xfId="14252"/>
    <cellStyle name="Total 3 114 5" xfId="14253"/>
    <cellStyle name="Total 3 114 6" xfId="14254"/>
    <cellStyle name="Total 3 114 7" xfId="14255"/>
    <cellStyle name="Total 3 114 8" xfId="14256"/>
    <cellStyle name="Total 3 114 9" xfId="14257"/>
    <cellStyle name="Total 3 115" xfId="14258"/>
    <cellStyle name="Total 3 115 10" xfId="14259"/>
    <cellStyle name="Total 3 115 11" xfId="14260"/>
    <cellStyle name="Total 3 115 12" xfId="14261"/>
    <cellStyle name="Total 3 115 13" xfId="14262"/>
    <cellStyle name="Total 3 115 14" xfId="14263"/>
    <cellStyle name="Total 3 115 15" xfId="14264"/>
    <cellStyle name="Total 3 115 16" xfId="14265"/>
    <cellStyle name="Total 3 115 17" xfId="14266"/>
    <cellStyle name="Total 3 115 18" xfId="14267"/>
    <cellStyle name="Total 3 115 19" xfId="14268"/>
    <cellStyle name="Total 3 115 2" xfId="14269"/>
    <cellStyle name="Total 3 115 20" xfId="14270"/>
    <cellStyle name="Total 3 115 21" xfId="14271"/>
    <cellStyle name="Total 3 115 22" xfId="14272"/>
    <cellStyle name="Total 3 115 23" xfId="14273"/>
    <cellStyle name="Total 3 115 24" xfId="14274"/>
    <cellStyle name="Total 3 115 25" xfId="14275"/>
    <cellStyle name="Total 3 115 26" xfId="14276"/>
    <cellStyle name="Total 3 115 3" xfId="14277"/>
    <cellStyle name="Total 3 115 4" xfId="14278"/>
    <cellStyle name="Total 3 115 5" xfId="14279"/>
    <cellStyle name="Total 3 115 6" xfId="14280"/>
    <cellStyle name="Total 3 115 7" xfId="14281"/>
    <cellStyle name="Total 3 115 8" xfId="14282"/>
    <cellStyle name="Total 3 115 9" xfId="14283"/>
    <cellStyle name="Total 3 116" xfId="14284"/>
    <cellStyle name="Total 3 116 10" xfId="14285"/>
    <cellStyle name="Total 3 116 11" xfId="14286"/>
    <cellStyle name="Total 3 116 12" xfId="14287"/>
    <cellStyle name="Total 3 116 13" xfId="14288"/>
    <cellStyle name="Total 3 116 14" xfId="14289"/>
    <cellStyle name="Total 3 116 15" xfId="14290"/>
    <cellStyle name="Total 3 116 16" xfId="14291"/>
    <cellStyle name="Total 3 116 17" xfId="14292"/>
    <cellStyle name="Total 3 116 18" xfId="14293"/>
    <cellStyle name="Total 3 116 19" xfId="14294"/>
    <cellStyle name="Total 3 116 2" xfId="14295"/>
    <cellStyle name="Total 3 116 20" xfId="14296"/>
    <cellStyle name="Total 3 116 21" xfId="14297"/>
    <cellStyle name="Total 3 116 22" xfId="14298"/>
    <cellStyle name="Total 3 116 23" xfId="14299"/>
    <cellStyle name="Total 3 116 24" xfId="14300"/>
    <cellStyle name="Total 3 116 25" xfId="14301"/>
    <cellStyle name="Total 3 116 26" xfId="14302"/>
    <cellStyle name="Total 3 116 3" xfId="14303"/>
    <cellStyle name="Total 3 116 4" xfId="14304"/>
    <cellStyle name="Total 3 116 5" xfId="14305"/>
    <cellStyle name="Total 3 116 6" xfId="14306"/>
    <cellStyle name="Total 3 116 7" xfId="14307"/>
    <cellStyle name="Total 3 116 8" xfId="14308"/>
    <cellStyle name="Total 3 116 9" xfId="14309"/>
    <cellStyle name="Total 3 117" xfId="14310"/>
    <cellStyle name="Total 3 117 10" xfId="14311"/>
    <cellStyle name="Total 3 117 11" xfId="14312"/>
    <cellStyle name="Total 3 117 12" xfId="14313"/>
    <cellStyle name="Total 3 117 13" xfId="14314"/>
    <cellStyle name="Total 3 117 14" xfId="14315"/>
    <cellStyle name="Total 3 117 15" xfId="14316"/>
    <cellStyle name="Total 3 117 16" xfId="14317"/>
    <cellStyle name="Total 3 117 17" xfId="14318"/>
    <cellStyle name="Total 3 117 18" xfId="14319"/>
    <cellStyle name="Total 3 117 19" xfId="14320"/>
    <cellStyle name="Total 3 117 2" xfId="14321"/>
    <cellStyle name="Total 3 117 20" xfId="14322"/>
    <cellStyle name="Total 3 117 21" xfId="14323"/>
    <cellStyle name="Total 3 117 22" xfId="14324"/>
    <cellStyle name="Total 3 117 23" xfId="14325"/>
    <cellStyle name="Total 3 117 24" xfId="14326"/>
    <cellStyle name="Total 3 117 25" xfId="14327"/>
    <cellStyle name="Total 3 117 26" xfId="14328"/>
    <cellStyle name="Total 3 117 3" xfId="14329"/>
    <cellStyle name="Total 3 117 4" xfId="14330"/>
    <cellStyle name="Total 3 117 5" xfId="14331"/>
    <cellStyle name="Total 3 117 6" xfId="14332"/>
    <cellStyle name="Total 3 117 7" xfId="14333"/>
    <cellStyle name="Total 3 117 8" xfId="14334"/>
    <cellStyle name="Total 3 117 9" xfId="14335"/>
    <cellStyle name="Total 3 118" xfId="14336"/>
    <cellStyle name="Total 3 118 10" xfId="14337"/>
    <cellStyle name="Total 3 118 11" xfId="14338"/>
    <cellStyle name="Total 3 118 12" xfId="14339"/>
    <cellStyle name="Total 3 118 13" xfId="14340"/>
    <cellStyle name="Total 3 118 14" xfId="14341"/>
    <cellStyle name="Total 3 118 15" xfId="14342"/>
    <cellStyle name="Total 3 118 16" xfId="14343"/>
    <cellStyle name="Total 3 118 17" xfId="14344"/>
    <cellStyle name="Total 3 118 18" xfId="14345"/>
    <cellStyle name="Total 3 118 19" xfId="14346"/>
    <cellStyle name="Total 3 118 2" xfId="14347"/>
    <cellStyle name="Total 3 118 20" xfId="14348"/>
    <cellStyle name="Total 3 118 21" xfId="14349"/>
    <cellStyle name="Total 3 118 22" xfId="14350"/>
    <cellStyle name="Total 3 118 23" xfId="14351"/>
    <cellStyle name="Total 3 118 24" xfId="14352"/>
    <cellStyle name="Total 3 118 25" xfId="14353"/>
    <cellStyle name="Total 3 118 26" xfId="14354"/>
    <cellStyle name="Total 3 118 3" xfId="14355"/>
    <cellStyle name="Total 3 118 4" xfId="14356"/>
    <cellStyle name="Total 3 118 5" xfId="14357"/>
    <cellStyle name="Total 3 118 6" xfId="14358"/>
    <cellStyle name="Total 3 118 7" xfId="14359"/>
    <cellStyle name="Total 3 118 8" xfId="14360"/>
    <cellStyle name="Total 3 118 9" xfId="14361"/>
    <cellStyle name="Total 3 119" xfId="14362"/>
    <cellStyle name="Total 3 119 10" xfId="14363"/>
    <cellStyle name="Total 3 119 11" xfId="14364"/>
    <cellStyle name="Total 3 119 12" xfId="14365"/>
    <cellStyle name="Total 3 119 13" xfId="14366"/>
    <cellStyle name="Total 3 119 14" xfId="14367"/>
    <cellStyle name="Total 3 119 15" xfId="14368"/>
    <cellStyle name="Total 3 119 16" xfId="14369"/>
    <cellStyle name="Total 3 119 17" xfId="14370"/>
    <cellStyle name="Total 3 119 18" xfId="14371"/>
    <cellStyle name="Total 3 119 19" xfId="14372"/>
    <cellStyle name="Total 3 119 2" xfId="14373"/>
    <cellStyle name="Total 3 119 20" xfId="14374"/>
    <cellStyle name="Total 3 119 21" xfId="14375"/>
    <cellStyle name="Total 3 119 22" xfId="14376"/>
    <cellStyle name="Total 3 119 23" xfId="14377"/>
    <cellStyle name="Total 3 119 24" xfId="14378"/>
    <cellStyle name="Total 3 119 25" xfId="14379"/>
    <cellStyle name="Total 3 119 26" xfId="14380"/>
    <cellStyle name="Total 3 119 3" xfId="14381"/>
    <cellStyle name="Total 3 119 4" xfId="14382"/>
    <cellStyle name="Total 3 119 5" xfId="14383"/>
    <cellStyle name="Total 3 119 6" xfId="14384"/>
    <cellStyle name="Total 3 119 7" xfId="14385"/>
    <cellStyle name="Total 3 119 8" xfId="14386"/>
    <cellStyle name="Total 3 119 9" xfId="14387"/>
    <cellStyle name="Total 3 12" xfId="14388"/>
    <cellStyle name="Total 3 12 10" xfId="14389"/>
    <cellStyle name="Total 3 12 11" xfId="14390"/>
    <cellStyle name="Total 3 12 12" xfId="14391"/>
    <cellStyle name="Total 3 12 13" xfId="14392"/>
    <cellStyle name="Total 3 12 14" xfId="14393"/>
    <cellStyle name="Total 3 12 15" xfId="14394"/>
    <cellStyle name="Total 3 12 16" xfId="14395"/>
    <cellStyle name="Total 3 12 17" xfId="14396"/>
    <cellStyle name="Total 3 12 18" xfId="14397"/>
    <cellStyle name="Total 3 12 19" xfId="14398"/>
    <cellStyle name="Total 3 12 2" xfId="14399"/>
    <cellStyle name="Total 3 12 20" xfId="14400"/>
    <cellStyle name="Total 3 12 21" xfId="14401"/>
    <cellStyle name="Total 3 12 22" xfId="14402"/>
    <cellStyle name="Total 3 12 23" xfId="14403"/>
    <cellStyle name="Total 3 12 24" xfId="14404"/>
    <cellStyle name="Total 3 12 25" xfId="14405"/>
    <cellStyle name="Total 3 12 26" xfId="14406"/>
    <cellStyle name="Total 3 12 3" xfId="14407"/>
    <cellStyle name="Total 3 12 4" xfId="14408"/>
    <cellStyle name="Total 3 12 5" xfId="14409"/>
    <cellStyle name="Total 3 12 6" xfId="14410"/>
    <cellStyle name="Total 3 12 7" xfId="14411"/>
    <cellStyle name="Total 3 12 8" xfId="14412"/>
    <cellStyle name="Total 3 12 9" xfId="14413"/>
    <cellStyle name="Total 3 120" xfId="14414"/>
    <cellStyle name="Total 3 121" xfId="14415"/>
    <cellStyle name="Total 3 122" xfId="14416"/>
    <cellStyle name="Total 3 123" xfId="14417"/>
    <cellStyle name="Total 3 124" xfId="14418"/>
    <cellStyle name="Total 3 125" xfId="14419"/>
    <cellStyle name="Total 3 126" xfId="14420"/>
    <cellStyle name="Total 3 127" xfId="14421"/>
    <cellStyle name="Total 3 128" xfId="14422"/>
    <cellStyle name="Total 3 129" xfId="14423"/>
    <cellStyle name="Total 3 13" xfId="14424"/>
    <cellStyle name="Total 3 13 10" xfId="14425"/>
    <cellStyle name="Total 3 13 11" xfId="14426"/>
    <cellStyle name="Total 3 13 12" xfId="14427"/>
    <cellStyle name="Total 3 13 13" xfId="14428"/>
    <cellStyle name="Total 3 13 14" xfId="14429"/>
    <cellStyle name="Total 3 13 15" xfId="14430"/>
    <cellStyle name="Total 3 13 16" xfId="14431"/>
    <cellStyle name="Total 3 13 17" xfId="14432"/>
    <cellStyle name="Total 3 13 18" xfId="14433"/>
    <cellStyle name="Total 3 13 19" xfId="14434"/>
    <cellStyle name="Total 3 13 2" xfId="14435"/>
    <cellStyle name="Total 3 13 20" xfId="14436"/>
    <cellStyle name="Total 3 13 21" xfId="14437"/>
    <cellStyle name="Total 3 13 22" xfId="14438"/>
    <cellStyle name="Total 3 13 23" xfId="14439"/>
    <cellStyle name="Total 3 13 24" xfId="14440"/>
    <cellStyle name="Total 3 13 25" xfId="14441"/>
    <cellStyle name="Total 3 13 26" xfId="14442"/>
    <cellStyle name="Total 3 13 3" xfId="14443"/>
    <cellStyle name="Total 3 13 4" xfId="14444"/>
    <cellStyle name="Total 3 13 5" xfId="14445"/>
    <cellStyle name="Total 3 13 6" xfId="14446"/>
    <cellStyle name="Total 3 13 7" xfId="14447"/>
    <cellStyle name="Total 3 13 8" xfId="14448"/>
    <cellStyle name="Total 3 13 9" xfId="14449"/>
    <cellStyle name="Total 3 130" xfId="14450"/>
    <cellStyle name="Total 3 131" xfId="14451"/>
    <cellStyle name="Total 3 132" xfId="14452"/>
    <cellStyle name="Total 3 133" xfId="14453"/>
    <cellStyle name="Total 3 134" xfId="14454"/>
    <cellStyle name="Total 3 135" xfId="14455"/>
    <cellStyle name="Total 3 136" xfId="14456"/>
    <cellStyle name="Total 3 137" xfId="14457"/>
    <cellStyle name="Total 3 138" xfId="14458"/>
    <cellStyle name="Total 3 139" xfId="14459"/>
    <cellStyle name="Total 3 14" xfId="14460"/>
    <cellStyle name="Total 3 14 10" xfId="14461"/>
    <cellStyle name="Total 3 14 11" xfId="14462"/>
    <cellStyle name="Total 3 14 12" xfId="14463"/>
    <cellStyle name="Total 3 14 13" xfId="14464"/>
    <cellStyle name="Total 3 14 14" xfId="14465"/>
    <cellStyle name="Total 3 14 15" xfId="14466"/>
    <cellStyle name="Total 3 14 16" xfId="14467"/>
    <cellStyle name="Total 3 14 17" xfId="14468"/>
    <cellStyle name="Total 3 14 18" xfId="14469"/>
    <cellStyle name="Total 3 14 19" xfId="14470"/>
    <cellStyle name="Total 3 14 2" xfId="14471"/>
    <cellStyle name="Total 3 14 20" xfId="14472"/>
    <cellStyle name="Total 3 14 21" xfId="14473"/>
    <cellStyle name="Total 3 14 22" xfId="14474"/>
    <cellStyle name="Total 3 14 23" xfId="14475"/>
    <cellStyle name="Total 3 14 24" xfId="14476"/>
    <cellStyle name="Total 3 14 25" xfId="14477"/>
    <cellStyle name="Total 3 14 26" xfId="14478"/>
    <cellStyle name="Total 3 14 3" xfId="14479"/>
    <cellStyle name="Total 3 14 4" xfId="14480"/>
    <cellStyle name="Total 3 14 5" xfId="14481"/>
    <cellStyle name="Total 3 14 6" xfId="14482"/>
    <cellStyle name="Total 3 14 7" xfId="14483"/>
    <cellStyle name="Total 3 14 8" xfId="14484"/>
    <cellStyle name="Total 3 14 9" xfId="14485"/>
    <cellStyle name="Total 3 140" xfId="14486"/>
    <cellStyle name="Total 3 141" xfId="14487"/>
    <cellStyle name="Total 3 142" xfId="14488"/>
    <cellStyle name="Total 3 143" xfId="14489"/>
    <cellStyle name="Total 3 144" xfId="14490"/>
    <cellStyle name="Total 3 145" xfId="14491"/>
    <cellStyle name="Total 3 15" xfId="14492"/>
    <cellStyle name="Total 3 15 10" xfId="14493"/>
    <cellStyle name="Total 3 15 11" xfId="14494"/>
    <cellStyle name="Total 3 15 12" xfId="14495"/>
    <cellStyle name="Total 3 15 13" xfId="14496"/>
    <cellStyle name="Total 3 15 14" xfId="14497"/>
    <cellStyle name="Total 3 15 15" xfId="14498"/>
    <cellStyle name="Total 3 15 16" xfId="14499"/>
    <cellStyle name="Total 3 15 17" xfId="14500"/>
    <cellStyle name="Total 3 15 18" xfId="14501"/>
    <cellStyle name="Total 3 15 19" xfId="14502"/>
    <cellStyle name="Total 3 15 2" xfId="14503"/>
    <cellStyle name="Total 3 15 20" xfId="14504"/>
    <cellStyle name="Total 3 15 21" xfId="14505"/>
    <cellStyle name="Total 3 15 22" xfId="14506"/>
    <cellStyle name="Total 3 15 23" xfId="14507"/>
    <cellStyle name="Total 3 15 24" xfId="14508"/>
    <cellStyle name="Total 3 15 25" xfId="14509"/>
    <cellStyle name="Total 3 15 26" xfId="14510"/>
    <cellStyle name="Total 3 15 3" xfId="14511"/>
    <cellStyle name="Total 3 15 4" xfId="14512"/>
    <cellStyle name="Total 3 15 5" xfId="14513"/>
    <cellStyle name="Total 3 15 6" xfId="14514"/>
    <cellStyle name="Total 3 15 7" xfId="14515"/>
    <cellStyle name="Total 3 15 8" xfId="14516"/>
    <cellStyle name="Total 3 15 9" xfId="14517"/>
    <cellStyle name="Total 3 16" xfId="14518"/>
    <cellStyle name="Total 3 16 10" xfId="14519"/>
    <cellStyle name="Total 3 16 11" xfId="14520"/>
    <cellStyle name="Total 3 16 12" xfId="14521"/>
    <cellStyle name="Total 3 16 13" xfId="14522"/>
    <cellStyle name="Total 3 16 14" xfId="14523"/>
    <cellStyle name="Total 3 16 15" xfId="14524"/>
    <cellStyle name="Total 3 16 16" xfId="14525"/>
    <cellStyle name="Total 3 16 17" xfId="14526"/>
    <cellStyle name="Total 3 16 18" xfId="14527"/>
    <cellStyle name="Total 3 16 19" xfId="14528"/>
    <cellStyle name="Total 3 16 2" xfId="14529"/>
    <cellStyle name="Total 3 16 20" xfId="14530"/>
    <cellStyle name="Total 3 16 21" xfId="14531"/>
    <cellStyle name="Total 3 16 22" xfId="14532"/>
    <cellStyle name="Total 3 16 23" xfId="14533"/>
    <cellStyle name="Total 3 16 24" xfId="14534"/>
    <cellStyle name="Total 3 16 25" xfId="14535"/>
    <cellStyle name="Total 3 16 26" xfId="14536"/>
    <cellStyle name="Total 3 16 3" xfId="14537"/>
    <cellStyle name="Total 3 16 4" xfId="14538"/>
    <cellStyle name="Total 3 16 5" xfId="14539"/>
    <cellStyle name="Total 3 16 6" xfId="14540"/>
    <cellStyle name="Total 3 16 7" xfId="14541"/>
    <cellStyle name="Total 3 16 8" xfId="14542"/>
    <cellStyle name="Total 3 16 9" xfId="14543"/>
    <cellStyle name="Total 3 17" xfId="14544"/>
    <cellStyle name="Total 3 17 10" xfId="14545"/>
    <cellStyle name="Total 3 17 11" xfId="14546"/>
    <cellStyle name="Total 3 17 12" xfId="14547"/>
    <cellStyle name="Total 3 17 13" xfId="14548"/>
    <cellStyle name="Total 3 17 14" xfId="14549"/>
    <cellStyle name="Total 3 17 15" xfId="14550"/>
    <cellStyle name="Total 3 17 16" xfId="14551"/>
    <cellStyle name="Total 3 17 17" xfId="14552"/>
    <cellStyle name="Total 3 17 18" xfId="14553"/>
    <cellStyle name="Total 3 17 19" xfId="14554"/>
    <cellStyle name="Total 3 17 2" xfId="14555"/>
    <cellStyle name="Total 3 17 20" xfId="14556"/>
    <cellStyle name="Total 3 17 21" xfId="14557"/>
    <cellStyle name="Total 3 17 22" xfId="14558"/>
    <cellStyle name="Total 3 17 23" xfId="14559"/>
    <cellStyle name="Total 3 17 24" xfId="14560"/>
    <cellStyle name="Total 3 17 25" xfId="14561"/>
    <cellStyle name="Total 3 17 26" xfId="14562"/>
    <cellStyle name="Total 3 17 3" xfId="14563"/>
    <cellStyle name="Total 3 17 4" xfId="14564"/>
    <cellStyle name="Total 3 17 5" xfId="14565"/>
    <cellStyle name="Total 3 17 6" xfId="14566"/>
    <cellStyle name="Total 3 17 7" xfId="14567"/>
    <cellStyle name="Total 3 17 8" xfId="14568"/>
    <cellStyle name="Total 3 17 9" xfId="14569"/>
    <cellStyle name="Total 3 18" xfId="14570"/>
    <cellStyle name="Total 3 18 10" xfId="14571"/>
    <cellStyle name="Total 3 18 11" xfId="14572"/>
    <cellStyle name="Total 3 18 12" xfId="14573"/>
    <cellStyle name="Total 3 18 13" xfId="14574"/>
    <cellStyle name="Total 3 18 14" xfId="14575"/>
    <cellStyle name="Total 3 18 15" xfId="14576"/>
    <cellStyle name="Total 3 18 16" xfId="14577"/>
    <cellStyle name="Total 3 18 17" xfId="14578"/>
    <cellStyle name="Total 3 18 18" xfId="14579"/>
    <cellStyle name="Total 3 18 19" xfId="14580"/>
    <cellStyle name="Total 3 18 2" xfId="14581"/>
    <cellStyle name="Total 3 18 20" xfId="14582"/>
    <cellStyle name="Total 3 18 21" xfId="14583"/>
    <cellStyle name="Total 3 18 22" xfId="14584"/>
    <cellStyle name="Total 3 18 23" xfId="14585"/>
    <cellStyle name="Total 3 18 24" xfId="14586"/>
    <cellStyle name="Total 3 18 25" xfId="14587"/>
    <cellStyle name="Total 3 18 26" xfId="14588"/>
    <cellStyle name="Total 3 18 3" xfId="14589"/>
    <cellStyle name="Total 3 18 4" xfId="14590"/>
    <cellStyle name="Total 3 18 5" xfId="14591"/>
    <cellStyle name="Total 3 18 6" xfId="14592"/>
    <cellStyle name="Total 3 18 7" xfId="14593"/>
    <cellStyle name="Total 3 18 8" xfId="14594"/>
    <cellStyle name="Total 3 18 9" xfId="14595"/>
    <cellStyle name="Total 3 19" xfId="14596"/>
    <cellStyle name="Total 3 19 10" xfId="14597"/>
    <cellStyle name="Total 3 19 11" xfId="14598"/>
    <cellStyle name="Total 3 19 12" xfId="14599"/>
    <cellStyle name="Total 3 19 13" xfId="14600"/>
    <cellStyle name="Total 3 19 14" xfId="14601"/>
    <cellStyle name="Total 3 19 15" xfId="14602"/>
    <cellStyle name="Total 3 19 16" xfId="14603"/>
    <cellStyle name="Total 3 19 17" xfId="14604"/>
    <cellStyle name="Total 3 19 18" xfId="14605"/>
    <cellStyle name="Total 3 19 19" xfId="14606"/>
    <cellStyle name="Total 3 19 2" xfId="14607"/>
    <cellStyle name="Total 3 19 20" xfId="14608"/>
    <cellStyle name="Total 3 19 21" xfId="14609"/>
    <cellStyle name="Total 3 19 22" xfId="14610"/>
    <cellStyle name="Total 3 19 23" xfId="14611"/>
    <cellStyle name="Total 3 19 24" xfId="14612"/>
    <cellStyle name="Total 3 19 25" xfId="14613"/>
    <cellStyle name="Total 3 19 26" xfId="14614"/>
    <cellStyle name="Total 3 19 3" xfId="14615"/>
    <cellStyle name="Total 3 19 4" xfId="14616"/>
    <cellStyle name="Total 3 19 5" xfId="14617"/>
    <cellStyle name="Total 3 19 6" xfId="14618"/>
    <cellStyle name="Total 3 19 7" xfId="14619"/>
    <cellStyle name="Total 3 19 8" xfId="14620"/>
    <cellStyle name="Total 3 19 9" xfId="14621"/>
    <cellStyle name="Total 3 2" xfId="14622"/>
    <cellStyle name="Total 3 2 10" xfId="14623"/>
    <cellStyle name="Total 3 2 11" xfId="14624"/>
    <cellStyle name="Total 3 2 12" xfId="14625"/>
    <cellStyle name="Total 3 2 13" xfId="14626"/>
    <cellStyle name="Total 3 2 14" xfId="14627"/>
    <cellStyle name="Total 3 2 15" xfId="14628"/>
    <cellStyle name="Total 3 2 16" xfId="14629"/>
    <cellStyle name="Total 3 2 17" xfId="14630"/>
    <cellStyle name="Total 3 2 18" xfId="14631"/>
    <cellStyle name="Total 3 2 19" xfId="14632"/>
    <cellStyle name="Total 3 2 2" xfId="14633"/>
    <cellStyle name="Total 3 2 20" xfId="14634"/>
    <cellStyle name="Total 3 2 21" xfId="14635"/>
    <cellStyle name="Total 3 2 22" xfId="14636"/>
    <cellStyle name="Total 3 2 23" xfId="14637"/>
    <cellStyle name="Total 3 2 24" xfId="14638"/>
    <cellStyle name="Total 3 2 25" xfId="14639"/>
    <cellStyle name="Total 3 2 26" xfId="14640"/>
    <cellStyle name="Total 3 2 3" xfId="14641"/>
    <cellStyle name="Total 3 2 4" xfId="14642"/>
    <cellStyle name="Total 3 2 5" xfId="14643"/>
    <cellStyle name="Total 3 2 6" xfId="14644"/>
    <cellStyle name="Total 3 2 7" xfId="14645"/>
    <cellStyle name="Total 3 2 8" xfId="14646"/>
    <cellStyle name="Total 3 2 9" xfId="14647"/>
    <cellStyle name="Total 3 20" xfId="14648"/>
    <cellStyle name="Total 3 20 10" xfId="14649"/>
    <cellStyle name="Total 3 20 11" xfId="14650"/>
    <cellStyle name="Total 3 20 12" xfId="14651"/>
    <cellStyle name="Total 3 20 13" xfId="14652"/>
    <cellStyle name="Total 3 20 14" xfId="14653"/>
    <cellStyle name="Total 3 20 15" xfId="14654"/>
    <cellStyle name="Total 3 20 16" xfId="14655"/>
    <cellStyle name="Total 3 20 17" xfId="14656"/>
    <cellStyle name="Total 3 20 18" xfId="14657"/>
    <cellStyle name="Total 3 20 19" xfId="14658"/>
    <cellStyle name="Total 3 20 2" xfId="14659"/>
    <cellStyle name="Total 3 20 20" xfId="14660"/>
    <cellStyle name="Total 3 20 21" xfId="14661"/>
    <cellStyle name="Total 3 20 22" xfId="14662"/>
    <cellStyle name="Total 3 20 23" xfId="14663"/>
    <cellStyle name="Total 3 20 24" xfId="14664"/>
    <cellStyle name="Total 3 20 25" xfId="14665"/>
    <cellStyle name="Total 3 20 26" xfId="14666"/>
    <cellStyle name="Total 3 20 3" xfId="14667"/>
    <cellStyle name="Total 3 20 4" xfId="14668"/>
    <cellStyle name="Total 3 20 5" xfId="14669"/>
    <cellStyle name="Total 3 20 6" xfId="14670"/>
    <cellStyle name="Total 3 20 7" xfId="14671"/>
    <cellStyle name="Total 3 20 8" xfId="14672"/>
    <cellStyle name="Total 3 20 9" xfId="14673"/>
    <cellStyle name="Total 3 21" xfId="14674"/>
    <cellStyle name="Total 3 21 10" xfId="14675"/>
    <cellStyle name="Total 3 21 11" xfId="14676"/>
    <cellStyle name="Total 3 21 12" xfId="14677"/>
    <cellStyle name="Total 3 21 13" xfId="14678"/>
    <cellStyle name="Total 3 21 14" xfId="14679"/>
    <cellStyle name="Total 3 21 15" xfId="14680"/>
    <cellStyle name="Total 3 21 16" xfId="14681"/>
    <cellStyle name="Total 3 21 17" xfId="14682"/>
    <cellStyle name="Total 3 21 18" xfId="14683"/>
    <cellStyle name="Total 3 21 19" xfId="14684"/>
    <cellStyle name="Total 3 21 2" xfId="14685"/>
    <cellStyle name="Total 3 21 20" xfId="14686"/>
    <cellStyle name="Total 3 21 21" xfId="14687"/>
    <cellStyle name="Total 3 21 22" xfId="14688"/>
    <cellStyle name="Total 3 21 23" xfId="14689"/>
    <cellStyle name="Total 3 21 24" xfId="14690"/>
    <cellStyle name="Total 3 21 25" xfId="14691"/>
    <cellStyle name="Total 3 21 26" xfId="14692"/>
    <cellStyle name="Total 3 21 3" xfId="14693"/>
    <cellStyle name="Total 3 21 4" xfId="14694"/>
    <cellStyle name="Total 3 21 5" xfId="14695"/>
    <cellStyle name="Total 3 21 6" xfId="14696"/>
    <cellStyle name="Total 3 21 7" xfId="14697"/>
    <cellStyle name="Total 3 21 8" xfId="14698"/>
    <cellStyle name="Total 3 21 9" xfId="14699"/>
    <cellStyle name="Total 3 22" xfId="14700"/>
    <cellStyle name="Total 3 22 10" xfId="14701"/>
    <cellStyle name="Total 3 22 11" xfId="14702"/>
    <cellStyle name="Total 3 22 12" xfId="14703"/>
    <cellStyle name="Total 3 22 13" xfId="14704"/>
    <cellStyle name="Total 3 22 14" xfId="14705"/>
    <cellStyle name="Total 3 22 15" xfId="14706"/>
    <cellStyle name="Total 3 22 16" xfId="14707"/>
    <cellStyle name="Total 3 22 17" xfId="14708"/>
    <cellStyle name="Total 3 22 18" xfId="14709"/>
    <cellStyle name="Total 3 22 19" xfId="14710"/>
    <cellStyle name="Total 3 22 2" xfId="14711"/>
    <cellStyle name="Total 3 22 20" xfId="14712"/>
    <cellStyle name="Total 3 22 21" xfId="14713"/>
    <cellStyle name="Total 3 22 22" xfId="14714"/>
    <cellStyle name="Total 3 22 23" xfId="14715"/>
    <cellStyle name="Total 3 22 24" xfId="14716"/>
    <cellStyle name="Total 3 22 25" xfId="14717"/>
    <cellStyle name="Total 3 22 26" xfId="14718"/>
    <cellStyle name="Total 3 22 3" xfId="14719"/>
    <cellStyle name="Total 3 22 4" xfId="14720"/>
    <cellStyle name="Total 3 22 5" xfId="14721"/>
    <cellStyle name="Total 3 22 6" xfId="14722"/>
    <cellStyle name="Total 3 22 7" xfId="14723"/>
    <cellStyle name="Total 3 22 8" xfId="14724"/>
    <cellStyle name="Total 3 22 9" xfId="14725"/>
    <cellStyle name="Total 3 23" xfId="14726"/>
    <cellStyle name="Total 3 23 10" xfId="14727"/>
    <cellStyle name="Total 3 23 11" xfId="14728"/>
    <cellStyle name="Total 3 23 12" xfId="14729"/>
    <cellStyle name="Total 3 23 13" xfId="14730"/>
    <cellStyle name="Total 3 23 14" xfId="14731"/>
    <cellStyle name="Total 3 23 15" xfId="14732"/>
    <cellStyle name="Total 3 23 16" xfId="14733"/>
    <cellStyle name="Total 3 23 17" xfId="14734"/>
    <cellStyle name="Total 3 23 18" xfId="14735"/>
    <cellStyle name="Total 3 23 19" xfId="14736"/>
    <cellStyle name="Total 3 23 2" xfId="14737"/>
    <cellStyle name="Total 3 23 20" xfId="14738"/>
    <cellStyle name="Total 3 23 21" xfId="14739"/>
    <cellStyle name="Total 3 23 22" xfId="14740"/>
    <cellStyle name="Total 3 23 23" xfId="14741"/>
    <cellStyle name="Total 3 23 24" xfId="14742"/>
    <cellStyle name="Total 3 23 25" xfId="14743"/>
    <cellStyle name="Total 3 23 26" xfId="14744"/>
    <cellStyle name="Total 3 23 3" xfId="14745"/>
    <cellStyle name="Total 3 23 4" xfId="14746"/>
    <cellStyle name="Total 3 23 5" xfId="14747"/>
    <cellStyle name="Total 3 23 6" xfId="14748"/>
    <cellStyle name="Total 3 23 7" xfId="14749"/>
    <cellStyle name="Total 3 23 8" xfId="14750"/>
    <cellStyle name="Total 3 23 9" xfId="14751"/>
    <cellStyle name="Total 3 24" xfId="14752"/>
    <cellStyle name="Total 3 24 10" xfId="14753"/>
    <cellStyle name="Total 3 24 11" xfId="14754"/>
    <cellStyle name="Total 3 24 12" xfId="14755"/>
    <cellStyle name="Total 3 24 13" xfId="14756"/>
    <cellStyle name="Total 3 24 14" xfId="14757"/>
    <cellStyle name="Total 3 24 15" xfId="14758"/>
    <cellStyle name="Total 3 24 16" xfId="14759"/>
    <cellStyle name="Total 3 24 17" xfId="14760"/>
    <cellStyle name="Total 3 24 18" xfId="14761"/>
    <cellStyle name="Total 3 24 19" xfId="14762"/>
    <cellStyle name="Total 3 24 2" xfId="14763"/>
    <cellStyle name="Total 3 24 20" xfId="14764"/>
    <cellStyle name="Total 3 24 21" xfId="14765"/>
    <cellStyle name="Total 3 24 22" xfId="14766"/>
    <cellStyle name="Total 3 24 23" xfId="14767"/>
    <cellStyle name="Total 3 24 24" xfId="14768"/>
    <cellStyle name="Total 3 24 25" xfId="14769"/>
    <cellStyle name="Total 3 24 26" xfId="14770"/>
    <cellStyle name="Total 3 24 3" xfId="14771"/>
    <cellStyle name="Total 3 24 4" xfId="14772"/>
    <cellStyle name="Total 3 24 5" xfId="14773"/>
    <cellStyle name="Total 3 24 6" xfId="14774"/>
    <cellStyle name="Total 3 24 7" xfId="14775"/>
    <cellStyle name="Total 3 24 8" xfId="14776"/>
    <cellStyle name="Total 3 24 9" xfId="14777"/>
    <cellStyle name="Total 3 25" xfId="14778"/>
    <cellStyle name="Total 3 25 10" xfId="14779"/>
    <cellStyle name="Total 3 25 11" xfId="14780"/>
    <cellStyle name="Total 3 25 12" xfId="14781"/>
    <cellStyle name="Total 3 25 13" xfId="14782"/>
    <cellStyle name="Total 3 25 14" xfId="14783"/>
    <cellStyle name="Total 3 25 15" xfId="14784"/>
    <cellStyle name="Total 3 25 16" xfId="14785"/>
    <cellStyle name="Total 3 25 17" xfId="14786"/>
    <cellStyle name="Total 3 25 18" xfId="14787"/>
    <cellStyle name="Total 3 25 19" xfId="14788"/>
    <cellStyle name="Total 3 25 2" xfId="14789"/>
    <cellStyle name="Total 3 25 20" xfId="14790"/>
    <cellStyle name="Total 3 25 21" xfId="14791"/>
    <cellStyle name="Total 3 25 22" xfId="14792"/>
    <cellStyle name="Total 3 25 23" xfId="14793"/>
    <cellStyle name="Total 3 25 24" xfId="14794"/>
    <cellStyle name="Total 3 25 25" xfId="14795"/>
    <cellStyle name="Total 3 25 26" xfId="14796"/>
    <cellStyle name="Total 3 25 3" xfId="14797"/>
    <cellStyle name="Total 3 25 4" xfId="14798"/>
    <cellStyle name="Total 3 25 5" xfId="14799"/>
    <cellStyle name="Total 3 25 6" xfId="14800"/>
    <cellStyle name="Total 3 25 7" xfId="14801"/>
    <cellStyle name="Total 3 25 8" xfId="14802"/>
    <cellStyle name="Total 3 25 9" xfId="14803"/>
    <cellStyle name="Total 3 26" xfId="14804"/>
    <cellStyle name="Total 3 26 10" xfId="14805"/>
    <cellStyle name="Total 3 26 11" xfId="14806"/>
    <cellStyle name="Total 3 26 12" xfId="14807"/>
    <cellStyle name="Total 3 26 13" xfId="14808"/>
    <cellStyle name="Total 3 26 14" xfId="14809"/>
    <cellStyle name="Total 3 26 15" xfId="14810"/>
    <cellStyle name="Total 3 26 16" xfId="14811"/>
    <cellStyle name="Total 3 26 17" xfId="14812"/>
    <cellStyle name="Total 3 26 18" xfId="14813"/>
    <cellStyle name="Total 3 26 19" xfId="14814"/>
    <cellStyle name="Total 3 26 2" xfId="14815"/>
    <cellStyle name="Total 3 26 20" xfId="14816"/>
    <cellStyle name="Total 3 26 21" xfId="14817"/>
    <cellStyle name="Total 3 26 22" xfId="14818"/>
    <cellStyle name="Total 3 26 23" xfId="14819"/>
    <cellStyle name="Total 3 26 24" xfId="14820"/>
    <cellStyle name="Total 3 26 25" xfId="14821"/>
    <cellStyle name="Total 3 26 26" xfId="14822"/>
    <cellStyle name="Total 3 26 3" xfId="14823"/>
    <cellStyle name="Total 3 26 4" xfId="14824"/>
    <cellStyle name="Total 3 26 5" xfId="14825"/>
    <cellStyle name="Total 3 26 6" xfId="14826"/>
    <cellStyle name="Total 3 26 7" xfId="14827"/>
    <cellStyle name="Total 3 26 8" xfId="14828"/>
    <cellStyle name="Total 3 26 9" xfId="14829"/>
    <cellStyle name="Total 3 27" xfId="14830"/>
    <cellStyle name="Total 3 27 10" xfId="14831"/>
    <cellStyle name="Total 3 27 11" xfId="14832"/>
    <cellStyle name="Total 3 27 12" xfId="14833"/>
    <cellStyle name="Total 3 27 13" xfId="14834"/>
    <cellStyle name="Total 3 27 14" xfId="14835"/>
    <cellStyle name="Total 3 27 15" xfId="14836"/>
    <cellStyle name="Total 3 27 16" xfId="14837"/>
    <cellStyle name="Total 3 27 17" xfId="14838"/>
    <cellStyle name="Total 3 27 18" xfId="14839"/>
    <cellStyle name="Total 3 27 19" xfId="14840"/>
    <cellStyle name="Total 3 27 2" xfId="14841"/>
    <cellStyle name="Total 3 27 20" xfId="14842"/>
    <cellStyle name="Total 3 27 21" xfId="14843"/>
    <cellStyle name="Total 3 27 22" xfId="14844"/>
    <cellStyle name="Total 3 27 23" xfId="14845"/>
    <cellStyle name="Total 3 27 24" xfId="14846"/>
    <cellStyle name="Total 3 27 25" xfId="14847"/>
    <cellStyle name="Total 3 27 26" xfId="14848"/>
    <cellStyle name="Total 3 27 3" xfId="14849"/>
    <cellStyle name="Total 3 27 4" xfId="14850"/>
    <cellStyle name="Total 3 27 5" xfId="14851"/>
    <cellStyle name="Total 3 27 6" xfId="14852"/>
    <cellStyle name="Total 3 27 7" xfId="14853"/>
    <cellStyle name="Total 3 27 8" xfId="14854"/>
    <cellStyle name="Total 3 27 9" xfId="14855"/>
    <cellStyle name="Total 3 28" xfId="14856"/>
    <cellStyle name="Total 3 28 10" xfId="14857"/>
    <cellStyle name="Total 3 28 11" xfId="14858"/>
    <cellStyle name="Total 3 28 12" xfId="14859"/>
    <cellStyle name="Total 3 28 13" xfId="14860"/>
    <cellStyle name="Total 3 28 14" xfId="14861"/>
    <cellStyle name="Total 3 28 15" xfId="14862"/>
    <cellStyle name="Total 3 28 16" xfId="14863"/>
    <cellStyle name="Total 3 28 17" xfId="14864"/>
    <cellStyle name="Total 3 28 18" xfId="14865"/>
    <cellStyle name="Total 3 28 19" xfId="14866"/>
    <cellStyle name="Total 3 28 2" xfId="14867"/>
    <cellStyle name="Total 3 28 20" xfId="14868"/>
    <cellStyle name="Total 3 28 21" xfId="14869"/>
    <cellStyle name="Total 3 28 22" xfId="14870"/>
    <cellStyle name="Total 3 28 23" xfId="14871"/>
    <cellStyle name="Total 3 28 24" xfId="14872"/>
    <cellStyle name="Total 3 28 25" xfId="14873"/>
    <cellStyle name="Total 3 28 26" xfId="14874"/>
    <cellStyle name="Total 3 28 3" xfId="14875"/>
    <cellStyle name="Total 3 28 4" xfId="14876"/>
    <cellStyle name="Total 3 28 5" xfId="14877"/>
    <cellStyle name="Total 3 28 6" xfId="14878"/>
    <cellStyle name="Total 3 28 7" xfId="14879"/>
    <cellStyle name="Total 3 28 8" xfId="14880"/>
    <cellStyle name="Total 3 28 9" xfId="14881"/>
    <cellStyle name="Total 3 29" xfId="14882"/>
    <cellStyle name="Total 3 29 10" xfId="14883"/>
    <cellStyle name="Total 3 29 11" xfId="14884"/>
    <cellStyle name="Total 3 29 12" xfId="14885"/>
    <cellStyle name="Total 3 29 13" xfId="14886"/>
    <cellStyle name="Total 3 29 14" xfId="14887"/>
    <cellStyle name="Total 3 29 15" xfId="14888"/>
    <cellStyle name="Total 3 29 16" xfId="14889"/>
    <cellStyle name="Total 3 29 17" xfId="14890"/>
    <cellStyle name="Total 3 29 18" xfId="14891"/>
    <cellStyle name="Total 3 29 19" xfId="14892"/>
    <cellStyle name="Total 3 29 2" xfId="14893"/>
    <cellStyle name="Total 3 29 20" xfId="14894"/>
    <cellStyle name="Total 3 29 21" xfId="14895"/>
    <cellStyle name="Total 3 29 22" xfId="14896"/>
    <cellStyle name="Total 3 29 23" xfId="14897"/>
    <cellStyle name="Total 3 29 24" xfId="14898"/>
    <cellStyle name="Total 3 29 25" xfId="14899"/>
    <cellStyle name="Total 3 29 26" xfId="14900"/>
    <cellStyle name="Total 3 29 3" xfId="14901"/>
    <cellStyle name="Total 3 29 4" xfId="14902"/>
    <cellStyle name="Total 3 29 5" xfId="14903"/>
    <cellStyle name="Total 3 29 6" xfId="14904"/>
    <cellStyle name="Total 3 29 7" xfId="14905"/>
    <cellStyle name="Total 3 29 8" xfId="14906"/>
    <cellStyle name="Total 3 29 9" xfId="14907"/>
    <cellStyle name="Total 3 3" xfId="14908"/>
    <cellStyle name="Total 3 3 10" xfId="14909"/>
    <cellStyle name="Total 3 3 11" xfId="14910"/>
    <cellStyle name="Total 3 3 12" xfId="14911"/>
    <cellStyle name="Total 3 3 13" xfId="14912"/>
    <cellStyle name="Total 3 3 14" xfId="14913"/>
    <cellStyle name="Total 3 3 15" xfId="14914"/>
    <cellStyle name="Total 3 3 16" xfId="14915"/>
    <cellStyle name="Total 3 3 17" xfId="14916"/>
    <cellStyle name="Total 3 3 18" xfId="14917"/>
    <cellStyle name="Total 3 3 19" xfId="14918"/>
    <cellStyle name="Total 3 3 2" xfId="14919"/>
    <cellStyle name="Total 3 3 20" xfId="14920"/>
    <cellStyle name="Total 3 3 21" xfId="14921"/>
    <cellStyle name="Total 3 3 22" xfId="14922"/>
    <cellStyle name="Total 3 3 23" xfId="14923"/>
    <cellStyle name="Total 3 3 24" xfId="14924"/>
    <cellStyle name="Total 3 3 25" xfId="14925"/>
    <cellStyle name="Total 3 3 26" xfId="14926"/>
    <cellStyle name="Total 3 3 3" xfId="14927"/>
    <cellStyle name="Total 3 3 4" xfId="14928"/>
    <cellStyle name="Total 3 3 5" xfId="14929"/>
    <cellStyle name="Total 3 3 6" xfId="14930"/>
    <cellStyle name="Total 3 3 7" xfId="14931"/>
    <cellStyle name="Total 3 3 8" xfId="14932"/>
    <cellStyle name="Total 3 3 9" xfId="14933"/>
    <cellStyle name="Total 3 30" xfId="14934"/>
    <cellStyle name="Total 3 30 10" xfId="14935"/>
    <cellStyle name="Total 3 30 11" xfId="14936"/>
    <cellStyle name="Total 3 30 12" xfId="14937"/>
    <cellStyle name="Total 3 30 13" xfId="14938"/>
    <cellStyle name="Total 3 30 14" xfId="14939"/>
    <cellStyle name="Total 3 30 15" xfId="14940"/>
    <cellStyle name="Total 3 30 16" xfId="14941"/>
    <cellStyle name="Total 3 30 17" xfId="14942"/>
    <cellStyle name="Total 3 30 18" xfId="14943"/>
    <cellStyle name="Total 3 30 19" xfId="14944"/>
    <cellStyle name="Total 3 30 2" xfId="14945"/>
    <cellStyle name="Total 3 30 20" xfId="14946"/>
    <cellStyle name="Total 3 30 21" xfId="14947"/>
    <cellStyle name="Total 3 30 22" xfId="14948"/>
    <cellStyle name="Total 3 30 23" xfId="14949"/>
    <cellStyle name="Total 3 30 24" xfId="14950"/>
    <cellStyle name="Total 3 30 25" xfId="14951"/>
    <cellStyle name="Total 3 30 26" xfId="14952"/>
    <cellStyle name="Total 3 30 3" xfId="14953"/>
    <cellStyle name="Total 3 30 4" xfId="14954"/>
    <cellStyle name="Total 3 30 5" xfId="14955"/>
    <cellStyle name="Total 3 30 6" xfId="14956"/>
    <cellStyle name="Total 3 30 7" xfId="14957"/>
    <cellStyle name="Total 3 30 8" xfId="14958"/>
    <cellStyle name="Total 3 30 9" xfId="14959"/>
    <cellStyle name="Total 3 31" xfId="14960"/>
    <cellStyle name="Total 3 31 10" xfId="14961"/>
    <cellStyle name="Total 3 31 11" xfId="14962"/>
    <cellStyle name="Total 3 31 12" xfId="14963"/>
    <cellStyle name="Total 3 31 13" xfId="14964"/>
    <cellStyle name="Total 3 31 14" xfId="14965"/>
    <cellStyle name="Total 3 31 15" xfId="14966"/>
    <cellStyle name="Total 3 31 16" xfId="14967"/>
    <cellStyle name="Total 3 31 17" xfId="14968"/>
    <cellStyle name="Total 3 31 18" xfId="14969"/>
    <cellStyle name="Total 3 31 19" xfId="14970"/>
    <cellStyle name="Total 3 31 2" xfId="14971"/>
    <cellStyle name="Total 3 31 20" xfId="14972"/>
    <cellStyle name="Total 3 31 21" xfId="14973"/>
    <cellStyle name="Total 3 31 22" xfId="14974"/>
    <cellStyle name="Total 3 31 23" xfId="14975"/>
    <cellStyle name="Total 3 31 24" xfId="14976"/>
    <cellStyle name="Total 3 31 25" xfId="14977"/>
    <cellStyle name="Total 3 31 26" xfId="14978"/>
    <cellStyle name="Total 3 31 3" xfId="14979"/>
    <cellStyle name="Total 3 31 4" xfId="14980"/>
    <cellStyle name="Total 3 31 5" xfId="14981"/>
    <cellStyle name="Total 3 31 6" xfId="14982"/>
    <cellStyle name="Total 3 31 7" xfId="14983"/>
    <cellStyle name="Total 3 31 8" xfId="14984"/>
    <cellStyle name="Total 3 31 9" xfId="14985"/>
    <cellStyle name="Total 3 32" xfId="14986"/>
    <cellStyle name="Total 3 32 10" xfId="14987"/>
    <cellStyle name="Total 3 32 11" xfId="14988"/>
    <cellStyle name="Total 3 32 12" xfId="14989"/>
    <cellStyle name="Total 3 32 13" xfId="14990"/>
    <cellStyle name="Total 3 32 14" xfId="14991"/>
    <cellStyle name="Total 3 32 15" xfId="14992"/>
    <cellStyle name="Total 3 32 16" xfId="14993"/>
    <cellStyle name="Total 3 32 17" xfId="14994"/>
    <cellStyle name="Total 3 32 18" xfId="14995"/>
    <cellStyle name="Total 3 32 19" xfId="14996"/>
    <cellStyle name="Total 3 32 2" xfId="14997"/>
    <cellStyle name="Total 3 32 20" xfId="14998"/>
    <cellStyle name="Total 3 32 21" xfId="14999"/>
    <cellStyle name="Total 3 32 22" xfId="15000"/>
    <cellStyle name="Total 3 32 23" xfId="15001"/>
    <cellStyle name="Total 3 32 24" xfId="15002"/>
    <cellStyle name="Total 3 32 25" xfId="15003"/>
    <cellStyle name="Total 3 32 26" xfId="15004"/>
    <cellStyle name="Total 3 32 3" xfId="15005"/>
    <cellStyle name="Total 3 32 4" xfId="15006"/>
    <cellStyle name="Total 3 32 5" xfId="15007"/>
    <cellStyle name="Total 3 32 6" xfId="15008"/>
    <cellStyle name="Total 3 32 7" xfId="15009"/>
    <cellStyle name="Total 3 32 8" xfId="15010"/>
    <cellStyle name="Total 3 32 9" xfId="15011"/>
    <cellStyle name="Total 3 33" xfId="15012"/>
    <cellStyle name="Total 3 33 10" xfId="15013"/>
    <cellStyle name="Total 3 33 11" xfId="15014"/>
    <cellStyle name="Total 3 33 12" xfId="15015"/>
    <cellStyle name="Total 3 33 13" xfId="15016"/>
    <cellStyle name="Total 3 33 14" xfId="15017"/>
    <cellStyle name="Total 3 33 15" xfId="15018"/>
    <cellStyle name="Total 3 33 16" xfId="15019"/>
    <cellStyle name="Total 3 33 17" xfId="15020"/>
    <cellStyle name="Total 3 33 18" xfId="15021"/>
    <cellStyle name="Total 3 33 19" xfId="15022"/>
    <cellStyle name="Total 3 33 2" xfId="15023"/>
    <cellStyle name="Total 3 33 20" xfId="15024"/>
    <cellStyle name="Total 3 33 21" xfId="15025"/>
    <cellStyle name="Total 3 33 22" xfId="15026"/>
    <cellStyle name="Total 3 33 23" xfId="15027"/>
    <cellStyle name="Total 3 33 24" xfId="15028"/>
    <cellStyle name="Total 3 33 25" xfId="15029"/>
    <cellStyle name="Total 3 33 26" xfId="15030"/>
    <cellStyle name="Total 3 33 3" xfId="15031"/>
    <cellStyle name="Total 3 33 4" xfId="15032"/>
    <cellStyle name="Total 3 33 5" xfId="15033"/>
    <cellStyle name="Total 3 33 6" xfId="15034"/>
    <cellStyle name="Total 3 33 7" xfId="15035"/>
    <cellStyle name="Total 3 33 8" xfId="15036"/>
    <cellStyle name="Total 3 33 9" xfId="15037"/>
    <cellStyle name="Total 3 34" xfId="15038"/>
    <cellStyle name="Total 3 34 10" xfId="15039"/>
    <cellStyle name="Total 3 34 11" xfId="15040"/>
    <cellStyle name="Total 3 34 12" xfId="15041"/>
    <cellStyle name="Total 3 34 13" xfId="15042"/>
    <cellStyle name="Total 3 34 14" xfId="15043"/>
    <cellStyle name="Total 3 34 15" xfId="15044"/>
    <cellStyle name="Total 3 34 16" xfId="15045"/>
    <cellStyle name="Total 3 34 17" xfId="15046"/>
    <cellStyle name="Total 3 34 18" xfId="15047"/>
    <cellStyle name="Total 3 34 19" xfId="15048"/>
    <cellStyle name="Total 3 34 2" xfId="15049"/>
    <cellStyle name="Total 3 34 20" xfId="15050"/>
    <cellStyle name="Total 3 34 21" xfId="15051"/>
    <cellStyle name="Total 3 34 22" xfId="15052"/>
    <cellStyle name="Total 3 34 23" xfId="15053"/>
    <cellStyle name="Total 3 34 24" xfId="15054"/>
    <cellStyle name="Total 3 34 25" xfId="15055"/>
    <cellStyle name="Total 3 34 26" xfId="15056"/>
    <cellStyle name="Total 3 34 3" xfId="15057"/>
    <cellStyle name="Total 3 34 4" xfId="15058"/>
    <cellStyle name="Total 3 34 5" xfId="15059"/>
    <cellStyle name="Total 3 34 6" xfId="15060"/>
    <cellStyle name="Total 3 34 7" xfId="15061"/>
    <cellStyle name="Total 3 34 8" xfId="15062"/>
    <cellStyle name="Total 3 34 9" xfId="15063"/>
    <cellStyle name="Total 3 35" xfId="15064"/>
    <cellStyle name="Total 3 35 10" xfId="15065"/>
    <cellStyle name="Total 3 35 11" xfId="15066"/>
    <cellStyle name="Total 3 35 12" xfId="15067"/>
    <cellStyle name="Total 3 35 13" xfId="15068"/>
    <cellStyle name="Total 3 35 14" xfId="15069"/>
    <cellStyle name="Total 3 35 15" xfId="15070"/>
    <cellStyle name="Total 3 35 16" xfId="15071"/>
    <cellStyle name="Total 3 35 17" xfId="15072"/>
    <cellStyle name="Total 3 35 18" xfId="15073"/>
    <cellStyle name="Total 3 35 19" xfId="15074"/>
    <cellStyle name="Total 3 35 2" xfId="15075"/>
    <cellStyle name="Total 3 35 20" xfId="15076"/>
    <cellStyle name="Total 3 35 21" xfId="15077"/>
    <cellStyle name="Total 3 35 22" xfId="15078"/>
    <cellStyle name="Total 3 35 23" xfId="15079"/>
    <cellStyle name="Total 3 35 24" xfId="15080"/>
    <cellStyle name="Total 3 35 25" xfId="15081"/>
    <cellStyle name="Total 3 35 26" xfId="15082"/>
    <cellStyle name="Total 3 35 3" xfId="15083"/>
    <cellStyle name="Total 3 35 4" xfId="15084"/>
    <cellStyle name="Total 3 35 5" xfId="15085"/>
    <cellStyle name="Total 3 35 6" xfId="15086"/>
    <cellStyle name="Total 3 35 7" xfId="15087"/>
    <cellStyle name="Total 3 35 8" xfId="15088"/>
    <cellStyle name="Total 3 35 9" xfId="15089"/>
    <cellStyle name="Total 3 36" xfId="15090"/>
    <cellStyle name="Total 3 36 10" xfId="15091"/>
    <cellStyle name="Total 3 36 11" xfId="15092"/>
    <cellStyle name="Total 3 36 12" xfId="15093"/>
    <cellStyle name="Total 3 36 13" xfId="15094"/>
    <cellStyle name="Total 3 36 14" xfId="15095"/>
    <cellStyle name="Total 3 36 15" xfId="15096"/>
    <cellStyle name="Total 3 36 16" xfId="15097"/>
    <cellStyle name="Total 3 36 17" xfId="15098"/>
    <cellStyle name="Total 3 36 18" xfId="15099"/>
    <cellStyle name="Total 3 36 19" xfId="15100"/>
    <cellStyle name="Total 3 36 2" xfId="15101"/>
    <cellStyle name="Total 3 36 20" xfId="15102"/>
    <cellStyle name="Total 3 36 21" xfId="15103"/>
    <cellStyle name="Total 3 36 22" xfId="15104"/>
    <cellStyle name="Total 3 36 23" xfId="15105"/>
    <cellStyle name="Total 3 36 24" xfId="15106"/>
    <cellStyle name="Total 3 36 25" xfId="15107"/>
    <cellStyle name="Total 3 36 26" xfId="15108"/>
    <cellStyle name="Total 3 36 3" xfId="15109"/>
    <cellStyle name="Total 3 36 4" xfId="15110"/>
    <cellStyle name="Total 3 36 5" xfId="15111"/>
    <cellStyle name="Total 3 36 6" xfId="15112"/>
    <cellStyle name="Total 3 36 7" xfId="15113"/>
    <cellStyle name="Total 3 36 8" xfId="15114"/>
    <cellStyle name="Total 3 36 9" xfId="15115"/>
    <cellStyle name="Total 3 37" xfId="15116"/>
    <cellStyle name="Total 3 37 10" xfId="15117"/>
    <cellStyle name="Total 3 37 11" xfId="15118"/>
    <cellStyle name="Total 3 37 12" xfId="15119"/>
    <cellStyle name="Total 3 37 13" xfId="15120"/>
    <cellStyle name="Total 3 37 14" xfId="15121"/>
    <cellStyle name="Total 3 37 15" xfId="15122"/>
    <cellStyle name="Total 3 37 16" xfId="15123"/>
    <cellStyle name="Total 3 37 17" xfId="15124"/>
    <cellStyle name="Total 3 37 18" xfId="15125"/>
    <cellStyle name="Total 3 37 19" xfId="15126"/>
    <cellStyle name="Total 3 37 2" xfId="15127"/>
    <cellStyle name="Total 3 37 20" xfId="15128"/>
    <cellStyle name="Total 3 37 21" xfId="15129"/>
    <cellStyle name="Total 3 37 22" xfId="15130"/>
    <cellStyle name="Total 3 37 23" xfId="15131"/>
    <cellStyle name="Total 3 37 24" xfId="15132"/>
    <cellStyle name="Total 3 37 25" xfId="15133"/>
    <cellStyle name="Total 3 37 26" xfId="15134"/>
    <cellStyle name="Total 3 37 3" xfId="15135"/>
    <cellStyle name="Total 3 37 4" xfId="15136"/>
    <cellStyle name="Total 3 37 5" xfId="15137"/>
    <cellStyle name="Total 3 37 6" xfId="15138"/>
    <cellStyle name="Total 3 37 7" xfId="15139"/>
    <cellStyle name="Total 3 37 8" xfId="15140"/>
    <cellStyle name="Total 3 37 9" xfId="15141"/>
    <cellStyle name="Total 3 38" xfId="15142"/>
    <cellStyle name="Total 3 38 10" xfId="15143"/>
    <cellStyle name="Total 3 38 11" xfId="15144"/>
    <cellStyle name="Total 3 38 12" xfId="15145"/>
    <cellStyle name="Total 3 38 13" xfId="15146"/>
    <cellStyle name="Total 3 38 14" xfId="15147"/>
    <cellStyle name="Total 3 38 15" xfId="15148"/>
    <cellStyle name="Total 3 38 16" xfId="15149"/>
    <cellStyle name="Total 3 38 17" xfId="15150"/>
    <cellStyle name="Total 3 38 18" xfId="15151"/>
    <cellStyle name="Total 3 38 19" xfId="15152"/>
    <cellStyle name="Total 3 38 2" xfId="15153"/>
    <cellStyle name="Total 3 38 20" xfId="15154"/>
    <cellStyle name="Total 3 38 21" xfId="15155"/>
    <cellStyle name="Total 3 38 22" xfId="15156"/>
    <cellStyle name="Total 3 38 23" xfId="15157"/>
    <cellStyle name="Total 3 38 24" xfId="15158"/>
    <cellStyle name="Total 3 38 25" xfId="15159"/>
    <cellStyle name="Total 3 38 26" xfId="15160"/>
    <cellStyle name="Total 3 38 3" xfId="15161"/>
    <cellStyle name="Total 3 38 4" xfId="15162"/>
    <cellStyle name="Total 3 38 5" xfId="15163"/>
    <cellStyle name="Total 3 38 6" xfId="15164"/>
    <cellStyle name="Total 3 38 7" xfId="15165"/>
    <cellStyle name="Total 3 38 8" xfId="15166"/>
    <cellStyle name="Total 3 38 9" xfId="15167"/>
    <cellStyle name="Total 3 39" xfId="15168"/>
    <cellStyle name="Total 3 39 10" xfId="15169"/>
    <cellStyle name="Total 3 39 11" xfId="15170"/>
    <cellStyle name="Total 3 39 12" xfId="15171"/>
    <cellStyle name="Total 3 39 13" xfId="15172"/>
    <cellStyle name="Total 3 39 14" xfId="15173"/>
    <cellStyle name="Total 3 39 15" xfId="15174"/>
    <cellStyle name="Total 3 39 16" xfId="15175"/>
    <cellStyle name="Total 3 39 17" xfId="15176"/>
    <cellStyle name="Total 3 39 18" xfId="15177"/>
    <cellStyle name="Total 3 39 19" xfId="15178"/>
    <cellStyle name="Total 3 39 2" xfId="15179"/>
    <cellStyle name="Total 3 39 20" xfId="15180"/>
    <cellStyle name="Total 3 39 21" xfId="15181"/>
    <cellStyle name="Total 3 39 22" xfId="15182"/>
    <cellStyle name="Total 3 39 23" xfId="15183"/>
    <cellStyle name="Total 3 39 24" xfId="15184"/>
    <cellStyle name="Total 3 39 25" xfId="15185"/>
    <cellStyle name="Total 3 39 26" xfId="15186"/>
    <cellStyle name="Total 3 39 3" xfId="15187"/>
    <cellStyle name="Total 3 39 4" xfId="15188"/>
    <cellStyle name="Total 3 39 5" xfId="15189"/>
    <cellStyle name="Total 3 39 6" xfId="15190"/>
    <cellStyle name="Total 3 39 7" xfId="15191"/>
    <cellStyle name="Total 3 39 8" xfId="15192"/>
    <cellStyle name="Total 3 39 9" xfId="15193"/>
    <cellStyle name="Total 3 4" xfId="15194"/>
    <cellStyle name="Total 3 4 10" xfId="15195"/>
    <cellStyle name="Total 3 4 11" xfId="15196"/>
    <cellStyle name="Total 3 4 12" xfId="15197"/>
    <cellStyle name="Total 3 4 13" xfId="15198"/>
    <cellStyle name="Total 3 4 14" xfId="15199"/>
    <cellStyle name="Total 3 4 15" xfId="15200"/>
    <cellStyle name="Total 3 4 16" xfId="15201"/>
    <cellStyle name="Total 3 4 17" xfId="15202"/>
    <cellStyle name="Total 3 4 18" xfId="15203"/>
    <cellStyle name="Total 3 4 19" xfId="15204"/>
    <cellStyle name="Total 3 4 2" xfId="15205"/>
    <cellStyle name="Total 3 4 20" xfId="15206"/>
    <cellStyle name="Total 3 4 21" xfId="15207"/>
    <cellStyle name="Total 3 4 22" xfId="15208"/>
    <cellStyle name="Total 3 4 23" xfId="15209"/>
    <cellStyle name="Total 3 4 24" xfId="15210"/>
    <cellStyle name="Total 3 4 25" xfId="15211"/>
    <cellStyle name="Total 3 4 26" xfId="15212"/>
    <cellStyle name="Total 3 4 3" xfId="15213"/>
    <cellStyle name="Total 3 4 4" xfId="15214"/>
    <cellStyle name="Total 3 4 5" xfId="15215"/>
    <cellStyle name="Total 3 4 6" xfId="15216"/>
    <cellStyle name="Total 3 4 7" xfId="15217"/>
    <cellStyle name="Total 3 4 8" xfId="15218"/>
    <cellStyle name="Total 3 4 9" xfId="15219"/>
    <cellStyle name="Total 3 40" xfId="15220"/>
    <cellStyle name="Total 3 40 10" xfId="15221"/>
    <cellStyle name="Total 3 40 11" xfId="15222"/>
    <cellStyle name="Total 3 40 12" xfId="15223"/>
    <cellStyle name="Total 3 40 13" xfId="15224"/>
    <cellStyle name="Total 3 40 14" xfId="15225"/>
    <cellStyle name="Total 3 40 15" xfId="15226"/>
    <cellStyle name="Total 3 40 16" xfId="15227"/>
    <cellStyle name="Total 3 40 17" xfId="15228"/>
    <cellStyle name="Total 3 40 18" xfId="15229"/>
    <cellStyle name="Total 3 40 19" xfId="15230"/>
    <cellStyle name="Total 3 40 2" xfId="15231"/>
    <cellStyle name="Total 3 40 20" xfId="15232"/>
    <cellStyle name="Total 3 40 21" xfId="15233"/>
    <cellStyle name="Total 3 40 22" xfId="15234"/>
    <cellStyle name="Total 3 40 23" xfId="15235"/>
    <cellStyle name="Total 3 40 24" xfId="15236"/>
    <cellStyle name="Total 3 40 25" xfId="15237"/>
    <cellStyle name="Total 3 40 26" xfId="15238"/>
    <cellStyle name="Total 3 40 3" xfId="15239"/>
    <cellStyle name="Total 3 40 4" xfId="15240"/>
    <cellStyle name="Total 3 40 5" xfId="15241"/>
    <cellStyle name="Total 3 40 6" xfId="15242"/>
    <cellStyle name="Total 3 40 7" xfId="15243"/>
    <cellStyle name="Total 3 40 8" xfId="15244"/>
    <cellStyle name="Total 3 40 9" xfId="15245"/>
    <cellStyle name="Total 3 41" xfId="15246"/>
    <cellStyle name="Total 3 41 10" xfId="15247"/>
    <cellStyle name="Total 3 41 11" xfId="15248"/>
    <cellStyle name="Total 3 41 12" xfId="15249"/>
    <cellStyle name="Total 3 41 13" xfId="15250"/>
    <cellStyle name="Total 3 41 14" xfId="15251"/>
    <cellStyle name="Total 3 41 15" xfId="15252"/>
    <cellStyle name="Total 3 41 16" xfId="15253"/>
    <cellStyle name="Total 3 41 17" xfId="15254"/>
    <cellStyle name="Total 3 41 18" xfId="15255"/>
    <cellStyle name="Total 3 41 19" xfId="15256"/>
    <cellStyle name="Total 3 41 2" xfId="15257"/>
    <cellStyle name="Total 3 41 20" xfId="15258"/>
    <cellStyle name="Total 3 41 21" xfId="15259"/>
    <cellStyle name="Total 3 41 22" xfId="15260"/>
    <cellStyle name="Total 3 41 23" xfId="15261"/>
    <cellStyle name="Total 3 41 24" xfId="15262"/>
    <cellStyle name="Total 3 41 25" xfId="15263"/>
    <cellStyle name="Total 3 41 26" xfId="15264"/>
    <cellStyle name="Total 3 41 3" xfId="15265"/>
    <cellStyle name="Total 3 41 4" xfId="15266"/>
    <cellStyle name="Total 3 41 5" xfId="15267"/>
    <cellStyle name="Total 3 41 6" xfId="15268"/>
    <cellStyle name="Total 3 41 7" xfId="15269"/>
    <cellStyle name="Total 3 41 8" xfId="15270"/>
    <cellStyle name="Total 3 41 9" xfId="15271"/>
    <cellStyle name="Total 3 42" xfId="15272"/>
    <cellStyle name="Total 3 42 10" xfId="15273"/>
    <cellStyle name="Total 3 42 11" xfId="15274"/>
    <cellStyle name="Total 3 42 12" xfId="15275"/>
    <cellStyle name="Total 3 42 13" xfId="15276"/>
    <cellStyle name="Total 3 42 14" xfId="15277"/>
    <cellStyle name="Total 3 42 15" xfId="15278"/>
    <cellStyle name="Total 3 42 16" xfId="15279"/>
    <cellStyle name="Total 3 42 17" xfId="15280"/>
    <cellStyle name="Total 3 42 18" xfId="15281"/>
    <cellStyle name="Total 3 42 19" xfId="15282"/>
    <cellStyle name="Total 3 42 2" xfId="15283"/>
    <cellStyle name="Total 3 42 20" xfId="15284"/>
    <cellStyle name="Total 3 42 21" xfId="15285"/>
    <cellStyle name="Total 3 42 22" xfId="15286"/>
    <cellStyle name="Total 3 42 23" xfId="15287"/>
    <cellStyle name="Total 3 42 24" xfId="15288"/>
    <cellStyle name="Total 3 42 25" xfId="15289"/>
    <cellStyle name="Total 3 42 26" xfId="15290"/>
    <cellStyle name="Total 3 42 3" xfId="15291"/>
    <cellStyle name="Total 3 42 4" xfId="15292"/>
    <cellStyle name="Total 3 42 5" xfId="15293"/>
    <cellStyle name="Total 3 42 6" xfId="15294"/>
    <cellStyle name="Total 3 42 7" xfId="15295"/>
    <cellStyle name="Total 3 42 8" xfId="15296"/>
    <cellStyle name="Total 3 42 9" xfId="15297"/>
    <cellStyle name="Total 3 43" xfId="15298"/>
    <cellStyle name="Total 3 43 10" xfId="15299"/>
    <cellStyle name="Total 3 43 11" xfId="15300"/>
    <cellStyle name="Total 3 43 12" xfId="15301"/>
    <cellStyle name="Total 3 43 13" xfId="15302"/>
    <cellStyle name="Total 3 43 14" xfId="15303"/>
    <cellStyle name="Total 3 43 15" xfId="15304"/>
    <cellStyle name="Total 3 43 16" xfId="15305"/>
    <cellStyle name="Total 3 43 17" xfId="15306"/>
    <cellStyle name="Total 3 43 18" xfId="15307"/>
    <cellStyle name="Total 3 43 19" xfId="15308"/>
    <cellStyle name="Total 3 43 2" xfId="15309"/>
    <cellStyle name="Total 3 43 20" xfId="15310"/>
    <cellStyle name="Total 3 43 21" xfId="15311"/>
    <cellStyle name="Total 3 43 22" xfId="15312"/>
    <cellStyle name="Total 3 43 23" xfId="15313"/>
    <cellStyle name="Total 3 43 24" xfId="15314"/>
    <cellStyle name="Total 3 43 25" xfId="15315"/>
    <cellStyle name="Total 3 43 26" xfId="15316"/>
    <cellStyle name="Total 3 43 3" xfId="15317"/>
    <cellStyle name="Total 3 43 4" xfId="15318"/>
    <cellStyle name="Total 3 43 5" xfId="15319"/>
    <cellStyle name="Total 3 43 6" xfId="15320"/>
    <cellStyle name="Total 3 43 7" xfId="15321"/>
    <cellStyle name="Total 3 43 8" xfId="15322"/>
    <cellStyle name="Total 3 43 9" xfId="15323"/>
    <cellStyle name="Total 3 44" xfId="15324"/>
    <cellStyle name="Total 3 44 10" xfId="15325"/>
    <cellStyle name="Total 3 44 11" xfId="15326"/>
    <cellStyle name="Total 3 44 12" xfId="15327"/>
    <cellStyle name="Total 3 44 13" xfId="15328"/>
    <cellStyle name="Total 3 44 14" xfId="15329"/>
    <cellStyle name="Total 3 44 15" xfId="15330"/>
    <cellStyle name="Total 3 44 16" xfId="15331"/>
    <cellStyle name="Total 3 44 17" xfId="15332"/>
    <cellStyle name="Total 3 44 18" xfId="15333"/>
    <cellStyle name="Total 3 44 19" xfId="15334"/>
    <cellStyle name="Total 3 44 2" xfId="15335"/>
    <cellStyle name="Total 3 44 20" xfId="15336"/>
    <cellStyle name="Total 3 44 21" xfId="15337"/>
    <cellStyle name="Total 3 44 22" xfId="15338"/>
    <cellStyle name="Total 3 44 23" xfId="15339"/>
    <cellStyle name="Total 3 44 24" xfId="15340"/>
    <cellStyle name="Total 3 44 25" xfId="15341"/>
    <cellStyle name="Total 3 44 26" xfId="15342"/>
    <cellStyle name="Total 3 44 3" xfId="15343"/>
    <cellStyle name="Total 3 44 4" xfId="15344"/>
    <cellStyle name="Total 3 44 5" xfId="15345"/>
    <cellStyle name="Total 3 44 6" xfId="15346"/>
    <cellStyle name="Total 3 44 7" xfId="15347"/>
    <cellStyle name="Total 3 44 8" xfId="15348"/>
    <cellStyle name="Total 3 44 9" xfId="15349"/>
    <cellStyle name="Total 3 45" xfId="15350"/>
    <cellStyle name="Total 3 45 10" xfId="15351"/>
    <cellStyle name="Total 3 45 11" xfId="15352"/>
    <cellStyle name="Total 3 45 12" xfId="15353"/>
    <cellStyle name="Total 3 45 13" xfId="15354"/>
    <cellStyle name="Total 3 45 14" xfId="15355"/>
    <cellStyle name="Total 3 45 15" xfId="15356"/>
    <cellStyle name="Total 3 45 16" xfId="15357"/>
    <cellStyle name="Total 3 45 17" xfId="15358"/>
    <cellStyle name="Total 3 45 18" xfId="15359"/>
    <cellStyle name="Total 3 45 19" xfId="15360"/>
    <cellStyle name="Total 3 45 2" xfId="15361"/>
    <cellStyle name="Total 3 45 20" xfId="15362"/>
    <cellStyle name="Total 3 45 21" xfId="15363"/>
    <cellStyle name="Total 3 45 22" xfId="15364"/>
    <cellStyle name="Total 3 45 23" xfId="15365"/>
    <cellStyle name="Total 3 45 24" xfId="15366"/>
    <cellStyle name="Total 3 45 25" xfId="15367"/>
    <cellStyle name="Total 3 45 26" xfId="15368"/>
    <cellStyle name="Total 3 45 3" xfId="15369"/>
    <cellStyle name="Total 3 45 4" xfId="15370"/>
    <cellStyle name="Total 3 45 5" xfId="15371"/>
    <cellStyle name="Total 3 45 6" xfId="15372"/>
    <cellStyle name="Total 3 45 7" xfId="15373"/>
    <cellStyle name="Total 3 45 8" xfId="15374"/>
    <cellStyle name="Total 3 45 9" xfId="15375"/>
    <cellStyle name="Total 3 46" xfId="15376"/>
    <cellStyle name="Total 3 46 10" xfId="15377"/>
    <cellStyle name="Total 3 46 11" xfId="15378"/>
    <cellStyle name="Total 3 46 12" xfId="15379"/>
    <cellStyle name="Total 3 46 13" xfId="15380"/>
    <cellStyle name="Total 3 46 14" xfId="15381"/>
    <cellStyle name="Total 3 46 15" xfId="15382"/>
    <cellStyle name="Total 3 46 16" xfId="15383"/>
    <cellStyle name="Total 3 46 17" xfId="15384"/>
    <cellStyle name="Total 3 46 18" xfId="15385"/>
    <cellStyle name="Total 3 46 19" xfId="15386"/>
    <cellStyle name="Total 3 46 2" xfId="15387"/>
    <cellStyle name="Total 3 46 20" xfId="15388"/>
    <cellStyle name="Total 3 46 21" xfId="15389"/>
    <cellStyle name="Total 3 46 22" xfId="15390"/>
    <cellStyle name="Total 3 46 23" xfId="15391"/>
    <cellStyle name="Total 3 46 24" xfId="15392"/>
    <cellStyle name="Total 3 46 25" xfId="15393"/>
    <cellStyle name="Total 3 46 26" xfId="15394"/>
    <cellStyle name="Total 3 46 3" xfId="15395"/>
    <cellStyle name="Total 3 46 4" xfId="15396"/>
    <cellStyle name="Total 3 46 5" xfId="15397"/>
    <cellStyle name="Total 3 46 6" xfId="15398"/>
    <cellStyle name="Total 3 46 7" xfId="15399"/>
    <cellStyle name="Total 3 46 8" xfId="15400"/>
    <cellStyle name="Total 3 46 9" xfId="15401"/>
    <cellStyle name="Total 3 47" xfId="15402"/>
    <cellStyle name="Total 3 47 10" xfId="15403"/>
    <cellStyle name="Total 3 47 11" xfId="15404"/>
    <cellStyle name="Total 3 47 12" xfId="15405"/>
    <cellStyle name="Total 3 47 13" xfId="15406"/>
    <cellStyle name="Total 3 47 14" xfId="15407"/>
    <cellStyle name="Total 3 47 15" xfId="15408"/>
    <cellStyle name="Total 3 47 16" xfId="15409"/>
    <cellStyle name="Total 3 47 17" xfId="15410"/>
    <cellStyle name="Total 3 47 18" xfId="15411"/>
    <cellStyle name="Total 3 47 19" xfId="15412"/>
    <cellStyle name="Total 3 47 2" xfId="15413"/>
    <cellStyle name="Total 3 47 20" xfId="15414"/>
    <cellStyle name="Total 3 47 21" xfId="15415"/>
    <cellStyle name="Total 3 47 22" xfId="15416"/>
    <cellStyle name="Total 3 47 23" xfId="15417"/>
    <cellStyle name="Total 3 47 24" xfId="15418"/>
    <cellStyle name="Total 3 47 25" xfId="15419"/>
    <cellStyle name="Total 3 47 26" xfId="15420"/>
    <cellStyle name="Total 3 47 3" xfId="15421"/>
    <cellStyle name="Total 3 47 4" xfId="15422"/>
    <cellStyle name="Total 3 47 5" xfId="15423"/>
    <cellStyle name="Total 3 47 6" xfId="15424"/>
    <cellStyle name="Total 3 47 7" xfId="15425"/>
    <cellStyle name="Total 3 47 8" xfId="15426"/>
    <cellStyle name="Total 3 47 9" xfId="15427"/>
    <cellStyle name="Total 3 48" xfId="15428"/>
    <cellStyle name="Total 3 48 10" xfId="15429"/>
    <cellStyle name="Total 3 48 11" xfId="15430"/>
    <cellStyle name="Total 3 48 12" xfId="15431"/>
    <cellStyle name="Total 3 48 13" xfId="15432"/>
    <cellStyle name="Total 3 48 14" xfId="15433"/>
    <cellStyle name="Total 3 48 15" xfId="15434"/>
    <cellStyle name="Total 3 48 16" xfId="15435"/>
    <cellStyle name="Total 3 48 17" xfId="15436"/>
    <cellStyle name="Total 3 48 18" xfId="15437"/>
    <cellStyle name="Total 3 48 19" xfId="15438"/>
    <cellStyle name="Total 3 48 2" xfId="15439"/>
    <cellStyle name="Total 3 48 20" xfId="15440"/>
    <cellStyle name="Total 3 48 21" xfId="15441"/>
    <cellStyle name="Total 3 48 22" xfId="15442"/>
    <cellStyle name="Total 3 48 23" xfId="15443"/>
    <cellStyle name="Total 3 48 24" xfId="15444"/>
    <cellStyle name="Total 3 48 25" xfId="15445"/>
    <cellStyle name="Total 3 48 26" xfId="15446"/>
    <cellStyle name="Total 3 48 3" xfId="15447"/>
    <cellStyle name="Total 3 48 4" xfId="15448"/>
    <cellStyle name="Total 3 48 5" xfId="15449"/>
    <cellStyle name="Total 3 48 6" xfId="15450"/>
    <cellStyle name="Total 3 48 7" xfId="15451"/>
    <cellStyle name="Total 3 48 8" xfId="15452"/>
    <cellStyle name="Total 3 48 9" xfId="15453"/>
    <cellStyle name="Total 3 49" xfId="15454"/>
    <cellStyle name="Total 3 49 10" xfId="15455"/>
    <cellStyle name="Total 3 49 11" xfId="15456"/>
    <cellStyle name="Total 3 49 12" xfId="15457"/>
    <cellStyle name="Total 3 49 13" xfId="15458"/>
    <cellStyle name="Total 3 49 14" xfId="15459"/>
    <cellStyle name="Total 3 49 15" xfId="15460"/>
    <cellStyle name="Total 3 49 16" xfId="15461"/>
    <cellStyle name="Total 3 49 17" xfId="15462"/>
    <cellStyle name="Total 3 49 18" xfId="15463"/>
    <cellStyle name="Total 3 49 19" xfId="15464"/>
    <cellStyle name="Total 3 49 2" xfId="15465"/>
    <cellStyle name="Total 3 49 20" xfId="15466"/>
    <cellStyle name="Total 3 49 21" xfId="15467"/>
    <cellStyle name="Total 3 49 22" xfId="15468"/>
    <cellStyle name="Total 3 49 23" xfId="15469"/>
    <cellStyle name="Total 3 49 24" xfId="15470"/>
    <cellStyle name="Total 3 49 25" xfId="15471"/>
    <cellStyle name="Total 3 49 26" xfId="15472"/>
    <cellStyle name="Total 3 49 3" xfId="15473"/>
    <cellStyle name="Total 3 49 4" xfId="15474"/>
    <cellStyle name="Total 3 49 5" xfId="15475"/>
    <cellStyle name="Total 3 49 6" xfId="15476"/>
    <cellStyle name="Total 3 49 7" xfId="15477"/>
    <cellStyle name="Total 3 49 8" xfId="15478"/>
    <cellStyle name="Total 3 49 9" xfId="15479"/>
    <cellStyle name="Total 3 5" xfId="15480"/>
    <cellStyle name="Total 3 5 10" xfId="15481"/>
    <cellStyle name="Total 3 5 11" xfId="15482"/>
    <cellStyle name="Total 3 5 12" xfId="15483"/>
    <cellStyle name="Total 3 5 13" xfId="15484"/>
    <cellStyle name="Total 3 5 14" xfId="15485"/>
    <cellStyle name="Total 3 5 15" xfId="15486"/>
    <cellStyle name="Total 3 5 16" xfId="15487"/>
    <cellStyle name="Total 3 5 17" xfId="15488"/>
    <cellStyle name="Total 3 5 18" xfId="15489"/>
    <cellStyle name="Total 3 5 19" xfId="15490"/>
    <cellStyle name="Total 3 5 2" xfId="15491"/>
    <cellStyle name="Total 3 5 20" xfId="15492"/>
    <cellStyle name="Total 3 5 21" xfId="15493"/>
    <cellStyle name="Total 3 5 22" xfId="15494"/>
    <cellStyle name="Total 3 5 23" xfId="15495"/>
    <cellStyle name="Total 3 5 24" xfId="15496"/>
    <cellStyle name="Total 3 5 25" xfId="15497"/>
    <cellStyle name="Total 3 5 26" xfId="15498"/>
    <cellStyle name="Total 3 5 3" xfId="15499"/>
    <cellStyle name="Total 3 5 4" xfId="15500"/>
    <cellStyle name="Total 3 5 5" xfId="15501"/>
    <cellStyle name="Total 3 5 6" xfId="15502"/>
    <cellStyle name="Total 3 5 7" xfId="15503"/>
    <cellStyle name="Total 3 5 8" xfId="15504"/>
    <cellStyle name="Total 3 5 9" xfId="15505"/>
    <cellStyle name="Total 3 50" xfId="15506"/>
    <cellStyle name="Total 3 50 10" xfId="15507"/>
    <cellStyle name="Total 3 50 11" xfId="15508"/>
    <cellStyle name="Total 3 50 12" xfId="15509"/>
    <cellStyle name="Total 3 50 13" xfId="15510"/>
    <cellStyle name="Total 3 50 14" xfId="15511"/>
    <cellStyle name="Total 3 50 15" xfId="15512"/>
    <cellStyle name="Total 3 50 16" xfId="15513"/>
    <cellStyle name="Total 3 50 17" xfId="15514"/>
    <cellStyle name="Total 3 50 18" xfId="15515"/>
    <cellStyle name="Total 3 50 19" xfId="15516"/>
    <cellStyle name="Total 3 50 2" xfId="15517"/>
    <cellStyle name="Total 3 50 20" xfId="15518"/>
    <cellStyle name="Total 3 50 21" xfId="15519"/>
    <cellStyle name="Total 3 50 22" xfId="15520"/>
    <cellStyle name="Total 3 50 23" xfId="15521"/>
    <cellStyle name="Total 3 50 24" xfId="15522"/>
    <cellStyle name="Total 3 50 25" xfId="15523"/>
    <cellStyle name="Total 3 50 26" xfId="15524"/>
    <cellStyle name="Total 3 50 3" xfId="15525"/>
    <cellStyle name="Total 3 50 4" xfId="15526"/>
    <cellStyle name="Total 3 50 5" xfId="15527"/>
    <cellStyle name="Total 3 50 6" xfId="15528"/>
    <cellStyle name="Total 3 50 7" xfId="15529"/>
    <cellStyle name="Total 3 50 8" xfId="15530"/>
    <cellStyle name="Total 3 50 9" xfId="15531"/>
    <cellStyle name="Total 3 51" xfId="15532"/>
    <cellStyle name="Total 3 51 10" xfId="15533"/>
    <cellStyle name="Total 3 51 11" xfId="15534"/>
    <cellStyle name="Total 3 51 12" xfId="15535"/>
    <cellStyle name="Total 3 51 13" xfId="15536"/>
    <cellStyle name="Total 3 51 14" xfId="15537"/>
    <cellStyle name="Total 3 51 15" xfId="15538"/>
    <cellStyle name="Total 3 51 16" xfId="15539"/>
    <cellStyle name="Total 3 51 17" xfId="15540"/>
    <cellStyle name="Total 3 51 18" xfId="15541"/>
    <cellStyle name="Total 3 51 19" xfId="15542"/>
    <cellStyle name="Total 3 51 2" xfId="15543"/>
    <cellStyle name="Total 3 51 20" xfId="15544"/>
    <cellStyle name="Total 3 51 21" xfId="15545"/>
    <cellStyle name="Total 3 51 22" xfId="15546"/>
    <cellStyle name="Total 3 51 23" xfId="15547"/>
    <cellStyle name="Total 3 51 24" xfId="15548"/>
    <cellStyle name="Total 3 51 25" xfId="15549"/>
    <cellStyle name="Total 3 51 26" xfId="15550"/>
    <cellStyle name="Total 3 51 3" xfId="15551"/>
    <cellStyle name="Total 3 51 4" xfId="15552"/>
    <cellStyle name="Total 3 51 5" xfId="15553"/>
    <cellStyle name="Total 3 51 6" xfId="15554"/>
    <cellStyle name="Total 3 51 7" xfId="15555"/>
    <cellStyle name="Total 3 51 8" xfId="15556"/>
    <cellStyle name="Total 3 51 9" xfId="15557"/>
    <cellStyle name="Total 3 52" xfId="15558"/>
    <cellStyle name="Total 3 52 10" xfId="15559"/>
    <cellStyle name="Total 3 52 11" xfId="15560"/>
    <cellStyle name="Total 3 52 12" xfId="15561"/>
    <cellStyle name="Total 3 52 13" xfId="15562"/>
    <cellStyle name="Total 3 52 14" xfId="15563"/>
    <cellStyle name="Total 3 52 15" xfId="15564"/>
    <cellStyle name="Total 3 52 16" xfId="15565"/>
    <cellStyle name="Total 3 52 17" xfId="15566"/>
    <cellStyle name="Total 3 52 18" xfId="15567"/>
    <cellStyle name="Total 3 52 19" xfId="15568"/>
    <cellStyle name="Total 3 52 2" xfId="15569"/>
    <cellStyle name="Total 3 52 20" xfId="15570"/>
    <cellStyle name="Total 3 52 21" xfId="15571"/>
    <cellStyle name="Total 3 52 22" xfId="15572"/>
    <cellStyle name="Total 3 52 23" xfId="15573"/>
    <cellStyle name="Total 3 52 24" xfId="15574"/>
    <cellStyle name="Total 3 52 25" xfId="15575"/>
    <cellStyle name="Total 3 52 26" xfId="15576"/>
    <cellStyle name="Total 3 52 3" xfId="15577"/>
    <cellStyle name="Total 3 52 4" xfId="15578"/>
    <cellStyle name="Total 3 52 5" xfId="15579"/>
    <cellStyle name="Total 3 52 6" xfId="15580"/>
    <cellStyle name="Total 3 52 7" xfId="15581"/>
    <cellStyle name="Total 3 52 8" xfId="15582"/>
    <cellStyle name="Total 3 52 9" xfId="15583"/>
    <cellStyle name="Total 3 53" xfId="15584"/>
    <cellStyle name="Total 3 53 10" xfId="15585"/>
    <cellStyle name="Total 3 53 11" xfId="15586"/>
    <cellStyle name="Total 3 53 12" xfId="15587"/>
    <cellStyle name="Total 3 53 13" xfId="15588"/>
    <cellStyle name="Total 3 53 14" xfId="15589"/>
    <cellStyle name="Total 3 53 15" xfId="15590"/>
    <cellStyle name="Total 3 53 16" xfId="15591"/>
    <cellStyle name="Total 3 53 17" xfId="15592"/>
    <cellStyle name="Total 3 53 18" xfId="15593"/>
    <cellStyle name="Total 3 53 19" xfId="15594"/>
    <cellStyle name="Total 3 53 2" xfId="15595"/>
    <cellStyle name="Total 3 53 20" xfId="15596"/>
    <cellStyle name="Total 3 53 21" xfId="15597"/>
    <cellStyle name="Total 3 53 22" xfId="15598"/>
    <cellStyle name="Total 3 53 23" xfId="15599"/>
    <cellStyle name="Total 3 53 24" xfId="15600"/>
    <cellStyle name="Total 3 53 25" xfId="15601"/>
    <cellStyle name="Total 3 53 26" xfId="15602"/>
    <cellStyle name="Total 3 53 3" xfId="15603"/>
    <cellStyle name="Total 3 53 4" xfId="15604"/>
    <cellStyle name="Total 3 53 5" xfId="15605"/>
    <cellStyle name="Total 3 53 6" xfId="15606"/>
    <cellStyle name="Total 3 53 7" xfId="15607"/>
    <cellStyle name="Total 3 53 8" xfId="15608"/>
    <cellStyle name="Total 3 53 9" xfId="15609"/>
    <cellStyle name="Total 3 54" xfId="15610"/>
    <cellStyle name="Total 3 54 10" xfId="15611"/>
    <cellStyle name="Total 3 54 11" xfId="15612"/>
    <cellStyle name="Total 3 54 12" xfId="15613"/>
    <cellStyle name="Total 3 54 13" xfId="15614"/>
    <cellStyle name="Total 3 54 14" xfId="15615"/>
    <cellStyle name="Total 3 54 15" xfId="15616"/>
    <cellStyle name="Total 3 54 16" xfId="15617"/>
    <cellStyle name="Total 3 54 17" xfId="15618"/>
    <cellStyle name="Total 3 54 18" xfId="15619"/>
    <cellStyle name="Total 3 54 19" xfId="15620"/>
    <cellStyle name="Total 3 54 2" xfId="15621"/>
    <cellStyle name="Total 3 54 20" xfId="15622"/>
    <cellStyle name="Total 3 54 21" xfId="15623"/>
    <cellStyle name="Total 3 54 22" xfId="15624"/>
    <cellStyle name="Total 3 54 23" xfId="15625"/>
    <cellStyle name="Total 3 54 24" xfId="15626"/>
    <cellStyle name="Total 3 54 25" xfId="15627"/>
    <cellStyle name="Total 3 54 26" xfId="15628"/>
    <cellStyle name="Total 3 54 3" xfId="15629"/>
    <cellStyle name="Total 3 54 4" xfId="15630"/>
    <cellStyle name="Total 3 54 5" xfId="15631"/>
    <cellStyle name="Total 3 54 6" xfId="15632"/>
    <cellStyle name="Total 3 54 7" xfId="15633"/>
    <cellStyle name="Total 3 54 8" xfId="15634"/>
    <cellStyle name="Total 3 54 9" xfId="15635"/>
    <cellStyle name="Total 3 55" xfId="15636"/>
    <cellStyle name="Total 3 55 10" xfId="15637"/>
    <cellStyle name="Total 3 55 11" xfId="15638"/>
    <cellStyle name="Total 3 55 12" xfId="15639"/>
    <cellStyle name="Total 3 55 13" xfId="15640"/>
    <cellStyle name="Total 3 55 14" xfId="15641"/>
    <cellStyle name="Total 3 55 15" xfId="15642"/>
    <cellStyle name="Total 3 55 16" xfId="15643"/>
    <cellStyle name="Total 3 55 17" xfId="15644"/>
    <cellStyle name="Total 3 55 18" xfId="15645"/>
    <cellStyle name="Total 3 55 19" xfId="15646"/>
    <cellStyle name="Total 3 55 2" xfId="15647"/>
    <cellStyle name="Total 3 55 20" xfId="15648"/>
    <cellStyle name="Total 3 55 21" xfId="15649"/>
    <cellStyle name="Total 3 55 22" xfId="15650"/>
    <cellStyle name="Total 3 55 23" xfId="15651"/>
    <cellStyle name="Total 3 55 24" xfId="15652"/>
    <cellStyle name="Total 3 55 25" xfId="15653"/>
    <cellStyle name="Total 3 55 26" xfId="15654"/>
    <cellStyle name="Total 3 55 3" xfId="15655"/>
    <cellStyle name="Total 3 55 4" xfId="15656"/>
    <cellStyle name="Total 3 55 5" xfId="15657"/>
    <cellStyle name="Total 3 55 6" xfId="15658"/>
    <cellStyle name="Total 3 55 7" xfId="15659"/>
    <cellStyle name="Total 3 55 8" xfId="15660"/>
    <cellStyle name="Total 3 55 9" xfId="15661"/>
    <cellStyle name="Total 3 56" xfId="15662"/>
    <cellStyle name="Total 3 56 10" xfId="15663"/>
    <cellStyle name="Total 3 56 11" xfId="15664"/>
    <cellStyle name="Total 3 56 12" xfId="15665"/>
    <cellStyle name="Total 3 56 13" xfId="15666"/>
    <cellStyle name="Total 3 56 14" xfId="15667"/>
    <cellStyle name="Total 3 56 15" xfId="15668"/>
    <cellStyle name="Total 3 56 16" xfId="15669"/>
    <cellStyle name="Total 3 56 17" xfId="15670"/>
    <cellStyle name="Total 3 56 18" xfId="15671"/>
    <cellStyle name="Total 3 56 19" xfId="15672"/>
    <cellStyle name="Total 3 56 2" xfId="15673"/>
    <cellStyle name="Total 3 56 20" xfId="15674"/>
    <cellStyle name="Total 3 56 21" xfId="15675"/>
    <cellStyle name="Total 3 56 22" xfId="15676"/>
    <cellStyle name="Total 3 56 23" xfId="15677"/>
    <cellStyle name="Total 3 56 24" xfId="15678"/>
    <cellStyle name="Total 3 56 25" xfId="15679"/>
    <cellStyle name="Total 3 56 26" xfId="15680"/>
    <cellStyle name="Total 3 56 3" xfId="15681"/>
    <cellStyle name="Total 3 56 4" xfId="15682"/>
    <cellStyle name="Total 3 56 5" xfId="15683"/>
    <cellStyle name="Total 3 56 6" xfId="15684"/>
    <cellStyle name="Total 3 56 7" xfId="15685"/>
    <cellStyle name="Total 3 56 8" xfId="15686"/>
    <cellStyle name="Total 3 56 9" xfId="15687"/>
    <cellStyle name="Total 3 57" xfId="15688"/>
    <cellStyle name="Total 3 57 10" xfId="15689"/>
    <cellStyle name="Total 3 57 11" xfId="15690"/>
    <cellStyle name="Total 3 57 12" xfId="15691"/>
    <cellStyle name="Total 3 57 13" xfId="15692"/>
    <cellStyle name="Total 3 57 14" xfId="15693"/>
    <cellStyle name="Total 3 57 15" xfId="15694"/>
    <cellStyle name="Total 3 57 16" xfId="15695"/>
    <cellStyle name="Total 3 57 17" xfId="15696"/>
    <cellStyle name="Total 3 57 18" xfId="15697"/>
    <cellStyle name="Total 3 57 19" xfId="15698"/>
    <cellStyle name="Total 3 57 2" xfId="15699"/>
    <cellStyle name="Total 3 57 20" xfId="15700"/>
    <cellStyle name="Total 3 57 21" xfId="15701"/>
    <cellStyle name="Total 3 57 22" xfId="15702"/>
    <cellStyle name="Total 3 57 23" xfId="15703"/>
    <cellStyle name="Total 3 57 24" xfId="15704"/>
    <cellStyle name="Total 3 57 25" xfId="15705"/>
    <cellStyle name="Total 3 57 26" xfId="15706"/>
    <cellStyle name="Total 3 57 3" xfId="15707"/>
    <cellStyle name="Total 3 57 4" xfId="15708"/>
    <cellStyle name="Total 3 57 5" xfId="15709"/>
    <cellStyle name="Total 3 57 6" xfId="15710"/>
    <cellStyle name="Total 3 57 7" xfId="15711"/>
    <cellStyle name="Total 3 57 8" xfId="15712"/>
    <cellStyle name="Total 3 57 9" xfId="15713"/>
    <cellStyle name="Total 3 58" xfId="15714"/>
    <cellStyle name="Total 3 58 10" xfId="15715"/>
    <cellStyle name="Total 3 58 11" xfId="15716"/>
    <cellStyle name="Total 3 58 12" xfId="15717"/>
    <cellStyle name="Total 3 58 13" xfId="15718"/>
    <cellStyle name="Total 3 58 14" xfId="15719"/>
    <cellStyle name="Total 3 58 15" xfId="15720"/>
    <cellStyle name="Total 3 58 16" xfId="15721"/>
    <cellStyle name="Total 3 58 17" xfId="15722"/>
    <cellStyle name="Total 3 58 18" xfId="15723"/>
    <cellStyle name="Total 3 58 19" xfId="15724"/>
    <cellStyle name="Total 3 58 2" xfId="15725"/>
    <cellStyle name="Total 3 58 20" xfId="15726"/>
    <cellStyle name="Total 3 58 21" xfId="15727"/>
    <cellStyle name="Total 3 58 22" xfId="15728"/>
    <cellStyle name="Total 3 58 23" xfId="15729"/>
    <cellStyle name="Total 3 58 24" xfId="15730"/>
    <cellStyle name="Total 3 58 25" xfId="15731"/>
    <cellStyle name="Total 3 58 26" xfId="15732"/>
    <cellStyle name="Total 3 58 3" xfId="15733"/>
    <cellStyle name="Total 3 58 4" xfId="15734"/>
    <cellStyle name="Total 3 58 5" xfId="15735"/>
    <cellStyle name="Total 3 58 6" xfId="15736"/>
    <cellStyle name="Total 3 58 7" xfId="15737"/>
    <cellStyle name="Total 3 58 8" xfId="15738"/>
    <cellStyle name="Total 3 58 9" xfId="15739"/>
    <cellStyle name="Total 3 59" xfId="15740"/>
    <cellStyle name="Total 3 59 10" xfId="15741"/>
    <cellStyle name="Total 3 59 11" xfId="15742"/>
    <cellStyle name="Total 3 59 12" xfId="15743"/>
    <cellStyle name="Total 3 59 13" xfId="15744"/>
    <cellStyle name="Total 3 59 14" xfId="15745"/>
    <cellStyle name="Total 3 59 15" xfId="15746"/>
    <cellStyle name="Total 3 59 16" xfId="15747"/>
    <cellStyle name="Total 3 59 17" xfId="15748"/>
    <cellStyle name="Total 3 59 18" xfId="15749"/>
    <cellStyle name="Total 3 59 19" xfId="15750"/>
    <cellStyle name="Total 3 59 2" xfId="15751"/>
    <cellStyle name="Total 3 59 20" xfId="15752"/>
    <cellStyle name="Total 3 59 21" xfId="15753"/>
    <cellStyle name="Total 3 59 22" xfId="15754"/>
    <cellStyle name="Total 3 59 23" xfId="15755"/>
    <cellStyle name="Total 3 59 24" xfId="15756"/>
    <cellStyle name="Total 3 59 25" xfId="15757"/>
    <cellStyle name="Total 3 59 26" xfId="15758"/>
    <cellStyle name="Total 3 59 3" xfId="15759"/>
    <cellStyle name="Total 3 59 4" xfId="15760"/>
    <cellStyle name="Total 3 59 5" xfId="15761"/>
    <cellStyle name="Total 3 59 6" xfId="15762"/>
    <cellStyle name="Total 3 59 7" xfId="15763"/>
    <cellStyle name="Total 3 59 8" xfId="15764"/>
    <cellStyle name="Total 3 59 9" xfId="15765"/>
    <cellStyle name="Total 3 6" xfId="15766"/>
    <cellStyle name="Total 3 6 10" xfId="15767"/>
    <cellStyle name="Total 3 6 11" xfId="15768"/>
    <cellStyle name="Total 3 6 12" xfId="15769"/>
    <cellStyle name="Total 3 6 13" xfId="15770"/>
    <cellStyle name="Total 3 6 14" xfId="15771"/>
    <cellStyle name="Total 3 6 15" xfId="15772"/>
    <cellStyle name="Total 3 6 16" xfId="15773"/>
    <cellStyle name="Total 3 6 17" xfId="15774"/>
    <cellStyle name="Total 3 6 18" xfId="15775"/>
    <cellStyle name="Total 3 6 19" xfId="15776"/>
    <cellStyle name="Total 3 6 2" xfId="15777"/>
    <cellStyle name="Total 3 6 20" xfId="15778"/>
    <cellStyle name="Total 3 6 21" xfId="15779"/>
    <cellStyle name="Total 3 6 22" xfId="15780"/>
    <cellStyle name="Total 3 6 23" xfId="15781"/>
    <cellStyle name="Total 3 6 24" xfId="15782"/>
    <cellStyle name="Total 3 6 25" xfId="15783"/>
    <cellStyle name="Total 3 6 26" xfId="15784"/>
    <cellStyle name="Total 3 6 3" xfId="15785"/>
    <cellStyle name="Total 3 6 4" xfId="15786"/>
    <cellStyle name="Total 3 6 5" xfId="15787"/>
    <cellStyle name="Total 3 6 6" xfId="15788"/>
    <cellStyle name="Total 3 6 7" xfId="15789"/>
    <cellStyle name="Total 3 6 8" xfId="15790"/>
    <cellStyle name="Total 3 6 9" xfId="15791"/>
    <cellStyle name="Total 3 60" xfId="15792"/>
    <cellStyle name="Total 3 60 10" xfId="15793"/>
    <cellStyle name="Total 3 60 11" xfId="15794"/>
    <cellStyle name="Total 3 60 12" xfId="15795"/>
    <cellStyle name="Total 3 60 13" xfId="15796"/>
    <cellStyle name="Total 3 60 14" xfId="15797"/>
    <cellStyle name="Total 3 60 15" xfId="15798"/>
    <cellStyle name="Total 3 60 16" xfId="15799"/>
    <cellStyle name="Total 3 60 17" xfId="15800"/>
    <cellStyle name="Total 3 60 18" xfId="15801"/>
    <cellStyle name="Total 3 60 19" xfId="15802"/>
    <cellStyle name="Total 3 60 2" xfId="15803"/>
    <cellStyle name="Total 3 60 20" xfId="15804"/>
    <cellStyle name="Total 3 60 21" xfId="15805"/>
    <cellStyle name="Total 3 60 22" xfId="15806"/>
    <cellStyle name="Total 3 60 23" xfId="15807"/>
    <cellStyle name="Total 3 60 24" xfId="15808"/>
    <cellStyle name="Total 3 60 25" xfId="15809"/>
    <cellStyle name="Total 3 60 26" xfId="15810"/>
    <cellStyle name="Total 3 60 3" xfId="15811"/>
    <cellStyle name="Total 3 60 4" xfId="15812"/>
    <cellStyle name="Total 3 60 5" xfId="15813"/>
    <cellStyle name="Total 3 60 6" xfId="15814"/>
    <cellStyle name="Total 3 60 7" xfId="15815"/>
    <cellStyle name="Total 3 60 8" xfId="15816"/>
    <cellStyle name="Total 3 60 9" xfId="15817"/>
    <cellStyle name="Total 3 61" xfId="15818"/>
    <cellStyle name="Total 3 61 10" xfId="15819"/>
    <cellStyle name="Total 3 61 11" xfId="15820"/>
    <cellStyle name="Total 3 61 12" xfId="15821"/>
    <cellStyle name="Total 3 61 13" xfId="15822"/>
    <cellStyle name="Total 3 61 14" xfId="15823"/>
    <cellStyle name="Total 3 61 15" xfId="15824"/>
    <cellStyle name="Total 3 61 16" xfId="15825"/>
    <cellStyle name="Total 3 61 17" xfId="15826"/>
    <cellStyle name="Total 3 61 18" xfId="15827"/>
    <cellStyle name="Total 3 61 19" xfId="15828"/>
    <cellStyle name="Total 3 61 2" xfId="15829"/>
    <cellStyle name="Total 3 61 20" xfId="15830"/>
    <cellStyle name="Total 3 61 21" xfId="15831"/>
    <cellStyle name="Total 3 61 22" xfId="15832"/>
    <cellStyle name="Total 3 61 23" xfId="15833"/>
    <cellStyle name="Total 3 61 24" xfId="15834"/>
    <cellStyle name="Total 3 61 25" xfId="15835"/>
    <cellStyle name="Total 3 61 26" xfId="15836"/>
    <cellStyle name="Total 3 61 3" xfId="15837"/>
    <cellStyle name="Total 3 61 4" xfId="15838"/>
    <cellStyle name="Total 3 61 5" xfId="15839"/>
    <cellStyle name="Total 3 61 6" xfId="15840"/>
    <cellStyle name="Total 3 61 7" xfId="15841"/>
    <cellStyle name="Total 3 61 8" xfId="15842"/>
    <cellStyle name="Total 3 61 9" xfId="15843"/>
    <cellStyle name="Total 3 62" xfId="15844"/>
    <cellStyle name="Total 3 62 10" xfId="15845"/>
    <cellStyle name="Total 3 62 11" xfId="15846"/>
    <cellStyle name="Total 3 62 12" xfId="15847"/>
    <cellStyle name="Total 3 62 13" xfId="15848"/>
    <cellStyle name="Total 3 62 14" xfId="15849"/>
    <cellStyle name="Total 3 62 15" xfId="15850"/>
    <cellStyle name="Total 3 62 16" xfId="15851"/>
    <cellStyle name="Total 3 62 17" xfId="15852"/>
    <cellStyle name="Total 3 62 18" xfId="15853"/>
    <cellStyle name="Total 3 62 19" xfId="15854"/>
    <cellStyle name="Total 3 62 2" xfId="15855"/>
    <cellStyle name="Total 3 62 20" xfId="15856"/>
    <cellStyle name="Total 3 62 21" xfId="15857"/>
    <cellStyle name="Total 3 62 22" xfId="15858"/>
    <cellStyle name="Total 3 62 23" xfId="15859"/>
    <cellStyle name="Total 3 62 24" xfId="15860"/>
    <cellStyle name="Total 3 62 25" xfId="15861"/>
    <cellStyle name="Total 3 62 26" xfId="15862"/>
    <cellStyle name="Total 3 62 3" xfId="15863"/>
    <cellStyle name="Total 3 62 4" xfId="15864"/>
    <cellStyle name="Total 3 62 5" xfId="15865"/>
    <cellStyle name="Total 3 62 6" xfId="15866"/>
    <cellStyle name="Total 3 62 7" xfId="15867"/>
    <cellStyle name="Total 3 62 8" xfId="15868"/>
    <cellStyle name="Total 3 62 9" xfId="15869"/>
    <cellStyle name="Total 3 63" xfId="15870"/>
    <cellStyle name="Total 3 63 10" xfId="15871"/>
    <cellStyle name="Total 3 63 11" xfId="15872"/>
    <cellStyle name="Total 3 63 12" xfId="15873"/>
    <cellStyle name="Total 3 63 13" xfId="15874"/>
    <cellStyle name="Total 3 63 14" xfId="15875"/>
    <cellStyle name="Total 3 63 15" xfId="15876"/>
    <cellStyle name="Total 3 63 16" xfId="15877"/>
    <cellStyle name="Total 3 63 17" xfId="15878"/>
    <cellStyle name="Total 3 63 18" xfId="15879"/>
    <cellStyle name="Total 3 63 19" xfId="15880"/>
    <cellStyle name="Total 3 63 2" xfId="15881"/>
    <cellStyle name="Total 3 63 20" xfId="15882"/>
    <cellStyle name="Total 3 63 21" xfId="15883"/>
    <cellStyle name="Total 3 63 22" xfId="15884"/>
    <cellStyle name="Total 3 63 23" xfId="15885"/>
    <cellStyle name="Total 3 63 24" xfId="15886"/>
    <cellStyle name="Total 3 63 25" xfId="15887"/>
    <cellStyle name="Total 3 63 26" xfId="15888"/>
    <cellStyle name="Total 3 63 3" xfId="15889"/>
    <cellStyle name="Total 3 63 4" xfId="15890"/>
    <cellStyle name="Total 3 63 5" xfId="15891"/>
    <cellStyle name="Total 3 63 6" xfId="15892"/>
    <cellStyle name="Total 3 63 7" xfId="15893"/>
    <cellStyle name="Total 3 63 8" xfId="15894"/>
    <cellStyle name="Total 3 63 9" xfId="15895"/>
    <cellStyle name="Total 3 64" xfId="15896"/>
    <cellStyle name="Total 3 64 10" xfId="15897"/>
    <cellStyle name="Total 3 64 11" xfId="15898"/>
    <cellStyle name="Total 3 64 12" xfId="15899"/>
    <cellStyle name="Total 3 64 13" xfId="15900"/>
    <cellStyle name="Total 3 64 14" xfId="15901"/>
    <cellStyle name="Total 3 64 15" xfId="15902"/>
    <cellStyle name="Total 3 64 16" xfId="15903"/>
    <cellStyle name="Total 3 64 17" xfId="15904"/>
    <cellStyle name="Total 3 64 18" xfId="15905"/>
    <cellStyle name="Total 3 64 19" xfId="15906"/>
    <cellStyle name="Total 3 64 2" xfId="15907"/>
    <cellStyle name="Total 3 64 20" xfId="15908"/>
    <cellStyle name="Total 3 64 21" xfId="15909"/>
    <cellStyle name="Total 3 64 22" xfId="15910"/>
    <cellStyle name="Total 3 64 23" xfId="15911"/>
    <cellStyle name="Total 3 64 24" xfId="15912"/>
    <cellStyle name="Total 3 64 25" xfId="15913"/>
    <cellStyle name="Total 3 64 26" xfId="15914"/>
    <cellStyle name="Total 3 64 3" xfId="15915"/>
    <cellStyle name="Total 3 64 4" xfId="15916"/>
    <cellStyle name="Total 3 64 5" xfId="15917"/>
    <cellStyle name="Total 3 64 6" xfId="15918"/>
    <cellStyle name="Total 3 64 7" xfId="15919"/>
    <cellStyle name="Total 3 64 8" xfId="15920"/>
    <cellStyle name="Total 3 64 9" xfId="15921"/>
    <cellStyle name="Total 3 65" xfId="15922"/>
    <cellStyle name="Total 3 65 10" xfId="15923"/>
    <cellStyle name="Total 3 65 11" xfId="15924"/>
    <cellStyle name="Total 3 65 12" xfId="15925"/>
    <cellStyle name="Total 3 65 13" xfId="15926"/>
    <cellStyle name="Total 3 65 14" xfId="15927"/>
    <cellStyle name="Total 3 65 15" xfId="15928"/>
    <cellStyle name="Total 3 65 16" xfId="15929"/>
    <cellStyle name="Total 3 65 17" xfId="15930"/>
    <cellStyle name="Total 3 65 18" xfId="15931"/>
    <cellStyle name="Total 3 65 19" xfId="15932"/>
    <cellStyle name="Total 3 65 2" xfId="15933"/>
    <cellStyle name="Total 3 65 20" xfId="15934"/>
    <cellStyle name="Total 3 65 21" xfId="15935"/>
    <cellStyle name="Total 3 65 22" xfId="15936"/>
    <cellStyle name="Total 3 65 23" xfId="15937"/>
    <cellStyle name="Total 3 65 24" xfId="15938"/>
    <cellStyle name="Total 3 65 25" xfId="15939"/>
    <cellStyle name="Total 3 65 26" xfId="15940"/>
    <cellStyle name="Total 3 65 3" xfId="15941"/>
    <cellStyle name="Total 3 65 4" xfId="15942"/>
    <cellStyle name="Total 3 65 5" xfId="15943"/>
    <cellStyle name="Total 3 65 6" xfId="15944"/>
    <cellStyle name="Total 3 65 7" xfId="15945"/>
    <cellStyle name="Total 3 65 8" xfId="15946"/>
    <cellStyle name="Total 3 65 9" xfId="15947"/>
    <cellStyle name="Total 3 66" xfId="15948"/>
    <cellStyle name="Total 3 66 10" xfId="15949"/>
    <cellStyle name="Total 3 66 11" xfId="15950"/>
    <cellStyle name="Total 3 66 12" xfId="15951"/>
    <cellStyle name="Total 3 66 13" xfId="15952"/>
    <cellStyle name="Total 3 66 14" xfId="15953"/>
    <cellStyle name="Total 3 66 15" xfId="15954"/>
    <cellStyle name="Total 3 66 16" xfId="15955"/>
    <cellStyle name="Total 3 66 17" xfId="15956"/>
    <cellStyle name="Total 3 66 18" xfId="15957"/>
    <cellStyle name="Total 3 66 19" xfId="15958"/>
    <cellStyle name="Total 3 66 2" xfId="15959"/>
    <cellStyle name="Total 3 66 20" xfId="15960"/>
    <cellStyle name="Total 3 66 21" xfId="15961"/>
    <cellStyle name="Total 3 66 22" xfId="15962"/>
    <cellStyle name="Total 3 66 23" xfId="15963"/>
    <cellStyle name="Total 3 66 24" xfId="15964"/>
    <cellStyle name="Total 3 66 25" xfId="15965"/>
    <cellStyle name="Total 3 66 26" xfId="15966"/>
    <cellStyle name="Total 3 66 3" xfId="15967"/>
    <cellStyle name="Total 3 66 4" xfId="15968"/>
    <cellStyle name="Total 3 66 5" xfId="15969"/>
    <cellStyle name="Total 3 66 6" xfId="15970"/>
    <cellStyle name="Total 3 66 7" xfId="15971"/>
    <cellStyle name="Total 3 66 8" xfId="15972"/>
    <cellStyle name="Total 3 66 9" xfId="15973"/>
    <cellStyle name="Total 3 67" xfId="15974"/>
    <cellStyle name="Total 3 67 10" xfId="15975"/>
    <cellStyle name="Total 3 67 11" xfId="15976"/>
    <cellStyle name="Total 3 67 12" xfId="15977"/>
    <cellStyle name="Total 3 67 13" xfId="15978"/>
    <cellStyle name="Total 3 67 14" xfId="15979"/>
    <cellStyle name="Total 3 67 15" xfId="15980"/>
    <cellStyle name="Total 3 67 16" xfId="15981"/>
    <cellStyle name="Total 3 67 17" xfId="15982"/>
    <cellStyle name="Total 3 67 18" xfId="15983"/>
    <cellStyle name="Total 3 67 19" xfId="15984"/>
    <cellStyle name="Total 3 67 2" xfId="15985"/>
    <cellStyle name="Total 3 67 20" xfId="15986"/>
    <cellStyle name="Total 3 67 21" xfId="15987"/>
    <cellStyle name="Total 3 67 22" xfId="15988"/>
    <cellStyle name="Total 3 67 23" xfId="15989"/>
    <cellStyle name="Total 3 67 24" xfId="15990"/>
    <cellStyle name="Total 3 67 25" xfId="15991"/>
    <cellStyle name="Total 3 67 26" xfId="15992"/>
    <cellStyle name="Total 3 67 3" xfId="15993"/>
    <cellStyle name="Total 3 67 4" xfId="15994"/>
    <cellStyle name="Total 3 67 5" xfId="15995"/>
    <cellStyle name="Total 3 67 6" xfId="15996"/>
    <cellStyle name="Total 3 67 7" xfId="15997"/>
    <cellStyle name="Total 3 67 8" xfId="15998"/>
    <cellStyle name="Total 3 67 9" xfId="15999"/>
    <cellStyle name="Total 3 68" xfId="16000"/>
    <cellStyle name="Total 3 68 10" xfId="16001"/>
    <cellStyle name="Total 3 68 11" xfId="16002"/>
    <cellStyle name="Total 3 68 12" xfId="16003"/>
    <cellStyle name="Total 3 68 13" xfId="16004"/>
    <cellStyle name="Total 3 68 14" xfId="16005"/>
    <cellStyle name="Total 3 68 15" xfId="16006"/>
    <cellStyle name="Total 3 68 16" xfId="16007"/>
    <cellStyle name="Total 3 68 17" xfId="16008"/>
    <cellStyle name="Total 3 68 18" xfId="16009"/>
    <cellStyle name="Total 3 68 19" xfId="16010"/>
    <cellStyle name="Total 3 68 2" xfId="16011"/>
    <cellStyle name="Total 3 68 20" xfId="16012"/>
    <cellStyle name="Total 3 68 21" xfId="16013"/>
    <cellStyle name="Total 3 68 22" xfId="16014"/>
    <cellStyle name="Total 3 68 23" xfId="16015"/>
    <cellStyle name="Total 3 68 24" xfId="16016"/>
    <cellStyle name="Total 3 68 25" xfId="16017"/>
    <cellStyle name="Total 3 68 26" xfId="16018"/>
    <cellStyle name="Total 3 68 3" xfId="16019"/>
    <cellStyle name="Total 3 68 4" xfId="16020"/>
    <cellStyle name="Total 3 68 5" xfId="16021"/>
    <cellStyle name="Total 3 68 6" xfId="16022"/>
    <cellStyle name="Total 3 68 7" xfId="16023"/>
    <cellStyle name="Total 3 68 8" xfId="16024"/>
    <cellStyle name="Total 3 68 9" xfId="16025"/>
    <cellStyle name="Total 3 69" xfId="16026"/>
    <cellStyle name="Total 3 69 10" xfId="16027"/>
    <cellStyle name="Total 3 69 11" xfId="16028"/>
    <cellStyle name="Total 3 69 12" xfId="16029"/>
    <cellStyle name="Total 3 69 13" xfId="16030"/>
    <cellStyle name="Total 3 69 14" xfId="16031"/>
    <cellStyle name="Total 3 69 15" xfId="16032"/>
    <cellStyle name="Total 3 69 16" xfId="16033"/>
    <cellStyle name="Total 3 69 17" xfId="16034"/>
    <cellStyle name="Total 3 69 18" xfId="16035"/>
    <cellStyle name="Total 3 69 19" xfId="16036"/>
    <cellStyle name="Total 3 69 2" xfId="16037"/>
    <cellStyle name="Total 3 69 20" xfId="16038"/>
    <cellStyle name="Total 3 69 21" xfId="16039"/>
    <cellStyle name="Total 3 69 22" xfId="16040"/>
    <cellStyle name="Total 3 69 23" xfId="16041"/>
    <cellStyle name="Total 3 69 24" xfId="16042"/>
    <cellStyle name="Total 3 69 25" xfId="16043"/>
    <cellStyle name="Total 3 69 26" xfId="16044"/>
    <cellStyle name="Total 3 69 3" xfId="16045"/>
    <cellStyle name="Total 3 69 4" xfId="16046"/>
    <cellStyle name="Total 3 69 5" xfId="16047"/>
    <cellStyle name="Total 3 69 6" xfId="16048"/>
    <cellStyle name="Total 3 69 7" xfId="16049"/>
    <cellStyle name="Total 3 69 8" xfId="16050"/>
    <cellStyle name="Total 3 69 9" xfId="16051"/>
    <cellStyle name="Total 3 7" xfId="16052"/>
    <cellStyle name="Total 3 7 10" xfId="16053"/>
    <cellStyle name="Total 3 7 11" xfId="16054"/>
    <cellStyle name="Total 3 7 12" xfId="16055"/>
    <cellStyle name="Total 3 7 13" xfId="16056"/>
    <cellStyle name="Total 3 7 14" xfId="16057"/>
    <cellStyle name="Total 3 7 15" xfId="16058"/>
    <cellStyle name="Total 3 7 16" xfId="16059"/>
    <cellStyle name="Total 3 7 17" xfId="16060"/>
    <cellStyle name="Total 3 7 18" xfId="16061"/>
    <cellStyle name="Total 3 7 19" xfId="16062"/>
    <cellStyle name="Total 3 7 2" xfId="16063"/>
    <cellStyle name="Total 3 7 20" xfId="16064"/>
    <cellStyle name="Total 3 7 21" xfId="16065"/>
    <cellStyle name="Total 3 7 22" xfId="16066"/>
    <cellStyle name="Total 3 7 23" xfId="16067"/>
    <cellStyle name="Total 3 7 24" xfId="16068"/>
    <cellStyle name="Total 3 7 25" xfId="16069"/>
    <cellStyle name="Total 3 7 26" xfId="16070"/>
    <cellStyle name="Total 3 7 3" xfId="16071"/>
    <cellStyle name="Total 3 7 4" xfId="16072"/>
    <cellStyle name="Total 3 7 5" xfId="16073"/>
    <cellStyle name="Total 3 7 6" xfId="16074"/>
    <cellStyle name="Total 3 7 7" xfId="16075"/>
    <cellStyle name="Total 3 7 8" xfId="16076"/>
    <cellStyle name="Total 3 7 9" xfId="16077"/>
    <cellStyle name="Total 3 70" xfId="16078"/>
    <cellStyle name="Total 3 70 10" xfId="16079"/>
    <cellStyle name="Total 3 70 11" xfId="16080"/>
    <cellStyle name="Total 3 70 12" xfId="16081"/>
    <cellStyle name="Total 3 70 13" xfId="16082"/>
    <cellStyle name="Total 3 70 14" xfId="16083"/>
    <cellStyle name="Total 3 70 15" xfId="16084"/>
    <cellStyle name="Total 3 70 16" xfId="16085"/>
    <cellStyle name="Total 3 70 17" xfId="16086"/>
    <cellStyle name="Total 3 70 18" xfId="16087"/>
    <cellStyle name="Total 3 70 19" xfId="16088"/>
    <cellStyle name="Total 3 70 2" xfId="16089"/>
    <cellStyle name="Total 3 70 20" xfId="16090"/>
    <cellStyle name="Total 3 70 21" xfId="16091"/>
    <cellStyle name="Total 3 70 22" xfId="16092"/>
    <cellStyle name="Total 3 70 23" xfId="16093"/>
    <cellStyle name="Total 3 70 24" xfId="16094"/>
    <cellStyle name="Total 3 70 25" xfId="16095"/>
    <cellStyle name="Total 3 70 26" xfId="16096"/>
    <cellStyle name="Total 3 70 3" xfId="16097"/>
    <cellStyle name="Total 3 70 4" xfId="16098"/>
    <cellStyle name="Total 3 70 5" xfId="16099"/>
    <cellStyle name="Total 3 70 6" xfId="16100"/>
    <cellStyle name="Total 3 70 7" xfId="16101"/>
    <cellStyle name="Total 3 70 8" xfId="16102"/>
    <cellStyle name="Total 3 70 9" xfId="16103"/>
    <cellStyle name="Total 3 71" xfId="16104"/>
    <cellStyle name="Total 3 71 10" xfId="16105"/>
    <cellStyle name="Total 3 71 11" xfId="16106"/>
    <cellStyle name="Total 3 71 12" xfId="16107"/>
    <cellStyle name="Total 3 71 13" xfId="16108"/>
    <cellStyle name="Total 3 71 14" xfId="16109"/>
    <cellStyle name="Total 3 71 15" xfId="16110"/>
    <cellStyle name="Total 3 71 16" xfId="16111"/>
    <cellStyle name="Total 3 71 17" xfId="16112"/>
    <cellStyle name="Total 3 71 18" xfId="16113"/>
    <cellStyle name="Total 3 71 19" xfId="16114"/>
    <cellStyle name="Total 3 71 2" xfId="16115"/>
    <cellStyle name="Total 3 71 20" xfId="16116"/>
    <cellStyle name="Total 3 71 21" xfId="16117"/>
    <cellStyle name="Total 3 71 22" xfId="16118"/>
    <cellStyle name="Total 3 71 23" xfId="16119"/>
    <cellStyle name="Total 3 71 24" xfId="16120"/>
    <cellStyle name="Total 3 71 25" xfId="16121"/>
    <cellStyle name="Total 3 71 26" xfId="16122"/>
    <cellStyle name="Total 3 71 3" xfId="16123"/>
    <cellStyle name="Total 3 71 4" xfId="16124"/>
    <cellStyle name="Total 3 71 5" xfId="16125"/>
    <cellStyle name="Total 3 71 6" xfId="16126"/>
    <cellStyle name="Total 3 71 7" xfId="16127"/>
    <cellStyle name="Total 3 71 8" xfId="16128"/>
    <cellStyle name="Total 3 71 9" xfId="16129"/>
    <cellStyle name="Total 3 72" xfId="16130"/>
    <cellStyle name="Total 3 72 10" xfId="16131"/>
    <cellStyle name="Total 3 72 11" xfId="16132"/>
    <cellStyle name="Total 3 72 12" xfId="16133"/>
    <cellStyle name="Total 3 72 13" xfId="16134"/>
    <cellStyle name="Total 3 72 14" xfId="16135"/>
    <cellStyle name="Total 3 72 15" xfId="16136"/>
    <cellStyle name="Total 3 72 16" xfId="16137"/>
    <cellStyle name="Total 3 72 17" xfId="16138"/>
    <cellStyle name="Total 3 72 18" xfId="16139"/>
    <cellStyle name="Total 3 72 19" xfId="16140"/>
    <cellStyle name="Total 3 72 2" xfId="16141"/>
    <cellStyle name="Total 3 72 20" xfId="16142"/>
    <cellStyle name="Total 3 72 21" xfId="16143"/>
    <cellStyle name="Total 3 72 22" xfId="16144"/>
    <cellStyle name="Total 3 72 23" xfId="16145"/>
    <cellStyle name="Total 3 72 24" xfId="16146"/>
    <cellStyle name="Total 3 72 25" xfId="16147"/>
    <cellStyle name="Total 3 72 26" xfId="16148"/>
    <cellStyle name="Total 3 72 3" xfId="16149"/>
    <cellStyle name="Total 3 72 4" xfId="16150"/>
    <cellStyle name="Total 3 72 5" xfId="16151"/>
    <cellStyle name="Total 3 72 6" xfId="16152"/>
    <cellStyle name="Total 3 72 7" xfId="16153"/>
    <cellStyle name="Total 3 72 8" xfId="16154"/>
    <cellStyle name="Total 3 72 9" xfId="16155"/>
    <cellStyle name="Total 3 73" xfId="16156"/>
    <cellStyle name="Total 3 73 10" xfId="16157"/>
    <cellStyle name="Total 3 73 11" xfId="16158"/>
    <cellStyle name="Total 3 73 12" xfId="16159"/>
    <cellStyle name="Total 3 73 13" xfId="16160"/>
    <cellStyle name="Total 3 73 14" xfId="16161"/>
    <cellStyle name="Total 3 73 15" xfId="16162"/>
    <cellStyle name="Total 3 73 16" xfId="16163"/>
    <cellStyle name="Total 3 73 17" xfId="16164"/>
    <cellStyle name="Total 3 73 18" xfId="16165"/>
    <cellStyle name="Total 3 73 19" xfId="16166"/>
    <cellStyle name="Total 3 73 2" xfId="16167"/>
    <cellStyle name="Total 3 73 20" xfId="16168"/>
    <cellStyle name="Total 3 73 21" xfId="16169"/>
    <cellStyle name="Total 3 73 22" xfId="16170"/>
    <cellStyle name="Total 3 73 23" xfId="16171"/>
    <cellStyle name="Total 3 73 24" xfId="16172"/>
    <cellStyle name="Total 3 73 25" xfId="16173"/>
    <cellStyle name="Total 3 73 26" xfId="16174"/>
    <cellStyle name="Total 3 73 3" xfId="16175"/>
    <cellStyle name="Total 3 73 4" xfId="16176"/>
    <cellStyle name="Total 3 73 5" xfId="16177"/>
    <cellStyle name="Total 3 73 6" xfId="16178"/>
    <cellStyle name="Total 3 73 7" xfId="16179"/>
    <cellStyle name="Total 3 73 8" xfId="16180"/>
    <cellStyle name="Total 3 73 9" xfId="16181"/>
    <cellStyle name="Total 3 74" xfId="16182"/>
    <cellStyle name="Total 3 74 10" xfId="16183"/>
    <cellStyle name="Total 3 74 11" xfId="16184"/>
    <cellStyle name="Total 3 74 12" xfId="16185"/>
    <cellStyle name="Total 3 74 13" xfId="16186"/>
    <cellStyle name="Total 3 74 14" xfId="16187"/>
    <cellStyle name="Total 3 74 15" xfId="16188"/>
    <cellStyle name="Total 3 74 16" xfId="16189"/>
    <cellStyle name="Total 3 74 17" xfId="16190"/>
    <cellStyle name="Total 3 74 18" xfId="16191"/>
    <cellStyle name="Total 3 74 19" xfId="16192"/>
    <cellStyle name="Total 3 74 2" xfId="16193"/>
    <cellStyle name="Total 3 74 20" xfId="16194"/>
    <cellStyle name="Total 3 74 21" xfId="16195"/>
    <cellStyle name="Total 3 74 22" xfId="16196"/>
    <cellStyle name="Total 3 74 23" xfId="16197"/>
    <cellStyle name="Total 3 74 24" xfId="16198"/>
    <cellStyle name="Total 3 74 25" xfId="16199"/>
    <cellStyle name="Total 3 74 26" xfId="16200"/>
    <cellStyle name="Total 3 74 3" xfId="16201"/>
    <cellStyle name="Total 3 74 4" xfId="16202"/>
    <cellStyle name="Total 3 74 5" xfId="16203"/>
    <cellStyle name="Total 3 74 6" xfId="16204"/>
    <cellStyle name="Total 3 74 7" xfId="16205"/>
    <cellStyle name="Total 3 74 8" xfId="16206"/>
    <cellStyle name="Total 3 74 9" xfId="16207"/>
    <cellStyle name="Total 3 75" xfId="16208"/>
    <cellStyle name="Total 3 75 10" xfId="16209"/>
    <cellStyle name="Total 3 75 11" xfId="16210"/>
    <cellStyle name="Total 3 75 12" xfId="16211"/>
    <cellStyle name="Total 3 75 13" xfId="16212"/>
    <cellStyle name="Total 3 75 14" xfId="16213"/>
    <cellStyle name="Total 3 75 15" xfId="16214"/>
    <cellStyle name="Total 3 75 16" xfId="16215"/>
    <cellStyle name="Total 3 75 17" xfId="16216"/>
    <cellStyle name="Total 3 75 18" xfId="16217"/>
    <cellStyle name="Total 3 75 19" xfId="16218"/>
    <cellStyle name="Total 3 75 2" xfId="16219"/>
    <cellStyle name="Total 3 75 20" xfId="16220"/>
    <cellStyle name="Total 3 75 21" xfId="16221"/>
    <cellStyle name="Total 3 75 22" xfId="16222"/>
    <cellStyle name="Total 3 75 23" xfId="16223"/>
    <cellStyle name="Total 3 75 24" xfId="16224"/>
    <cellStyle name="Total 3 75 25" xfId="16225"/>
    <cellStyle name="Total 3 75 26" xfId="16226"/>
    <cellStyle name="Total 3 75 3" xfId="16227"/>
    <cellStyle name="Total 3 75 4" xfId="16228"/>
    <cellStyle name="Total 3 75 5" xfId="16229"/>
    <cellStyle name="Total 3 75 6" xfId="16230"/>
    <cellStyle name="Total 3 75 7" xfId="16231"/>
    <cellStyle name="Total 3 75 8" xfId="16232"/>
    <cellStyle name="Total 3 75 9" xfId="16233"/>
    <cellStyle name="Total 3 76" xfId="16234"/>
    <cellStyle name="Total 3 76 10" xfId="16235"/>
    <cellStyle name="Total 3 76 11" xfId="16236"/>
    <cellStyle name="Total 3 76 12" xfId="16237"/>
    <cellStyle name="Total 3 76 13" xfId="16238"/>
    <cellStyle name="Total 3 76 14" xfId="16239"/>
    <cellStyle name="Total 3 76 15" xfId="16240"/>
    <cellStyle name="Total 3 76 16" xfId="16241"/>
    <cellStyle name="Total 3 76 17" xfId="16242"/>
    <cellStyle name="Total 3 76 18" xfId="16243"/>
    <cellStyle name="Total 3 76 19" xfId="16244"/>
    <cellStyle name="Total 3 76 2" xfId="16245"/>
    <cellStyle name="Total 3 76 20" xfId="16246"/>
    <cellStyle name="Total 3 76 21" xfId="16247"/>
    <cellStyle name="Total 3 76 22" xfId="16248"/>
    <cellStyle name="Total 3 76 23" xfId="16249"/>
    <cellStyle name="Total 3 76 24" xfId="16250"/>
    <cellStyle name="Total 3 76 25" xfId="16251"/>
    <cellStyle name="Total 3 76 26" xfId="16252"/>
    <cellStyle name="Total 3 76 3" xfId="16253"/>
    <cellStyle name="Total 3 76 4" xfId="16254"/>
    <cellStyle name="Total 3 76 5" xfId="16255"/>
    <cellStyle name="Total 3 76 6" xfId="16256"/>
    <cellStyle name="Total 3 76 7" xfId="16257"/>
    <cellStyle name="Total 3 76 8" xfId="16258"/>
    <cellStyle name="Total 3 76 9" xfId="16259"/>
    <cellStyle name="Total 3 77" xfId="16260"/>
    <cellStyle name="Total 3 77 10" xfId="16261"/>
    <cellStyle name="Total 3 77 11" xfId="16262"/>
    <cellStyle name="Total 3 77 12" xfId="16263"/>
    <cellStyle name="Total 3 77 13" xfId="16264"/>
    <cellStyle name="Total 3 77 14" xfId="16265"/>
    <cellStyle name="Total 3 77 15" xfId="16266"/>
    <cellStyle name="Total 3 77 16" xfId="16267"/>
    <cellStyle name="Total 3 77 17" xfId="16268"/>
    <cellStyle name="Total 3 77 18" xfId="16269"/>
    <cellStyle name="Total 3 77 19" xfId="16270"/>
    <cellStyle name="Total 3 77 2" xfId="16271"/>
    <cellStyle name="Total 3 77 20" xfId="16272"/>
    <cellStyle name="Total 3 77 21" xfId="16273"/>
    <cellStyle name="Total 3 77 22" xfId="16274"/>
    <cellStyle name="Total 3 77 23" xfId="16275"/>
    <cellStyle name="Total 3 77 24" xfId="16276"/>
    <cellStyle name="Total 3 77 25" xfId="16277"/>
    <cellStyle name="Total 3 77 26" xfId="16278"/>
    <cellStyle name="Total 3 77 3" xfId="16279"/>
    <cellStyle name="Total 3 77 4" xfId="16280"/>
    <cellStyle name="Total 3 77 5" xfId="16281"/>
    <cellStyle name="Total 3 77 6" xfId="16282"/>
    <cellStyle name="Total 3 77 7" xfId="16283"/>
    <cellStyle name="Total 3 77 8" xfId="16284"/>
    <cellStyle name="Total 3 77 9" xfId="16285"/>
    <cellStyle name="Total 3 78" xfId="16286"/>
    <cellStyle name="Total 3 78 10" xfId="16287"/>
    <cellStyle name="Total 3 78 11" xfId="16288"/>
    <cellStyle name="Total 3 78 12" xfId="16289"/>
    <cellStyle name="Total 3 78 13" xfId="16290"/>
    <cellStyle name="Total 3 78 14" xfId="16291"/>
    <cellStyle name="Total 3 78 15" xfId="16292"/>
    <cellStyle name="Total 3 78 16" xfId="16293"/>
    <cellStyle name="Total 3 78 17" xfId="16294"/>
    <cellStyle name="Total 3 78 18" xfId="16295"/>
    <cellStyle name="Total 3 78 19" xfId="16296"/>
    <cellStyle name="Total 3 78 2" xfId="16297"/>
    <cellStyle name="Total 3 78 20" xfId="16298"/>
    <cellStyle name="Total 3 78 21" xfId="16299"/>
    <cellStyle name="Total 3 78 22" xfId="16300"/>
    <cellStyle name="Total 3 78 23" xfId="16301"/>
    <cellStyle name="Total 3 78 24" xfId="16302"/>
    <cellStyle name="Total 3 78 25" xfId="16303"/>
    <cellStyle name="Total 3 78 26" xfId="16304"/>
    <cellStyle name="Total 3 78 3" xfId="16305"/>
    <cellStyle name="Total 3 78 4" xfId="16306"/>
    <cellStyle name="Total 3 78 5" xfId="16307"/>
    <cellStyle name="Total 3 78 6" xfId="16308"/>
    <cellStyle name="Total 3 78 7" xfId="16309"/>
    <cellStyle name="Total 3 78 8" xfId="16310"/>
    <cellStyle name="Total 3 78 9" xfId="16311"/>
    <cellStyle name="Total 3 79" xfId="16312"/>
    <cellStyle name="Total 3 79 10" xfId="16313"/>
    <cellStyle name="Total 3 79 11" xfId="16314"/>
    <cellStyle name="Total 3 79 12" xfId="16315"/>
    <cellStyle name="Total 3 79 13" xfId="16316"/>
    <cellStyle name="Total 3 79 14" xfId="16317"/>
    <cellStyle name="Total 3 79 15" xfId="16318"/>
    <cellStyle name="Total 3 79 16" xfId="16319"/>
    <cellStyle name="Total 3 79 17" xfId="16320"/>
    <cellStyle name="Total 3 79 18" xfId="16321"/>
    <cellStyle name="Total 3 79 19" xfId="16322"/>
    <cellStyle name="Total 3 79 2" xfId="16323"/>
    <cellStyle name="Total 3 79 20" xfId="16324"/>
    <cellStyle name="Total 3 79 21" xfId="16325"/>
    <cellStyle name="Total 3 79 22" xfId="16326"/>
    <cellStyle name="Total 3 79 23" xfId="16327"/>
    <cellStyle name="Total 3 79 24" xfId="16328"/>
    <cellStyle name="Total 3 79 25" xfId="16329"/>
    <cellStyle name="Total 3 79 26" xfId="16330"/>
    <cellStyle name="Total 3 79 3" xfId="16331"/>
    <cellStyle name="Total 3 79 4" xfId="16332"/>
    <cellStyle name="Total 3 79 5" xfId="16333"/>
    <cellStyle name="Total 3 79 6" xfId="16334"/>
    <cellStyle name="Total 3 79 7" xfId="16335"/>
    <cellStyle name="Total 3 79 8" xfId="16336"/>
    <cellStyle name="Total 3 79 9" xfId="16337"/>
    <cellStyle name="Total 3 8" xfId="16338"/>
    <cellStyle name="Total 3 8 10" xfId="16339"/>
    <cellStyle name="Total 3 8 11" xfId="16340"/>
    <cellStyle name="Total 3 8 12" xfId="16341"/>
    <cellStyle name="Total 3 8 13" xfId="16342"/>
    <cellStyle name="Total 3 8 14" xfId="16343"/>
    <cellStyle name="Total 3 8 15" xfId="16344"/>
    <cellStyle name="Total 3 8 16" xfId="16345"/>
    <cellStyle name="Total 3 8 17" xfId="16346"/>
    <cellStyle name="Total 3 8 18" xfId="16347"/>
    <cellStyle name="Total 3 8 19" xfId="16348"/>
    <cellStyle name="Total 3 8 2" xfId="16349"/>
    <cellStyle name="Total 3 8 20" xfId="16350"/>
    <cellStyle name="Total 3 8 21" xfId="16351"/>
    <cellStyle name="Total 3 8 22" xfId="16352"/>
    <cellStyle name="Total 3 8 23" xfId="16353"/>
    <cellStyle name="Total 3 8 24" xfId="16354"/>
    <cellStyle name="Total 3 8 25" xfId="16355"/>
    <cellStyle name="Total 3 8 26" xfId="16356"/>
    <cellStyle name="Total 3 8 3" xfId="16357"/>
    <cellStyle name="Total 3 8 4" xfId="16358"/>
    <cellStyle name="Total 3 8 5" xfId="16359"/>
    <cellStyle name="Total 3 8 6" xfId="16360"/>
    <cellStyle name="Total 3 8 7" xfId="16361"/>
    <cellStyle name="Total 3 8 8" xfId="16362"/>
    <cellStyle name="Total 3 8 9" xfId="16363"/>
    <cellStyle name="Total 3 80" xfId="16364"/>
    <cellStyle name="Total 3 80 10" xfId="16365"/>
    <cellStyle name="Total 3 80 11" xfId="16366"/>
    <cellStyle name="Total 3 80 12" xfId="16367"/>
    <cellStyle name="Total 3 80 13" xfId="16368"/>
    <cellStyle name="Total 3 80 14" xfId="16369"/>
    <cellStyle name="Total 3 80 15" xfId="16370"/>
    <cellStyle name="Total 3 80 16" xfId="16371"/>
    <cellStyle name="Total 3 80 17" xfId="16372"/>
    <cellStyle name="Total 3 80 18" xfId="16373"/>
    <cellStyle name="Total 3 80 19" xfId="16374"/>
    <cellStyle name="Total 3 80 2" xfId="16375"/>
    <cellStyle name="Total 3 80 20" xfId="16376"/>
    <cellStyle name="Total 3 80 21" xfId="16377"/>
    <cellStyle name="Total 3 80 22" xfId="16378"/>
    <cellStyle name="Total 3 80 23" xfId="16379"/>
    <cellStyle name="Total 3 80 24" xfId="16380"/>
    <cellStyle name="Total 3 80 25" xfId="16381"/>
    <cellStyle name="Total 3 80 26" xfId="16382"/>
    <cellStyle name="Total 3 80 3" xfId="16383"/>
    <cellStyle name="Total 3 80 4" xfId="16384"/>
    <cellStyle name="Total 3 80 5" xfId="16385"/>
    <cellStyle name="Total 3 80 6" xfId="16386"/>
    <cellStyle name="Total 3 80 7" xfId="16387"/>
    <cellStyle name="Total 3 80 8" xfId="16388"/>
    <cellStyle name="Total 3 80 9" xfId="16389"/>
    <cellStyle name="Total 3 81" xfId="16390"/>
    <cellStyle name="Total 3 81 10" xfId="16391"/>
    <cellStyle name="Total 3 81 11" xfId="16392"/>
    <cellStyle name="Total 3 81 12" xfId="16393"/>
    <cellStyle name="Total 3 81 13" xfId="16394"/>
    <cellStyle name="Total 3 81 14" xfId="16395"/>
    <cellStyle name="Total 3 81 15" xfId="16396"/>
    <cellStyle name="Total 3 81 16" xfId="16397"/>
    <cellStyle name="Total 3 81 17" xfId="16398"/>
    <cellStyle name="Total 3 81 18" xfId="16399"/>
    <cellStyle name="Total 3 81 19" xfId="16400"/>
    <cellStyle name="Total 3 81 2" xfId="16401"/>
    <cellStyle name="Total 3 81 20" xfId="16402"/>
    <cellStyle name="Total 3 81 21" xfId="16403"/>
    <cellStyle name="Total 3 81 22" xfId="16404"/>
    <cellStyle name="Total 3 81 23" xfId="16405"/>
    <cellStyle name="Total 3 81 24" xfId="16406"/>
    <cellStyle name="Total 3 81 25" xfId="16407"/>
    <cellStyle name="Total 3 81 26" xfId="16408"/>
    <cellStyle name="Total 3 81 3" xfId="16409"/>
    <cellStyle name="Total 3 81 4" xfId="16410"/>
    <cellStyle name="Total 3 81 5" xfId="16411"/>
    <cellStyle name="Total 3 81 6" xfId="16412"/>
    <cellStyle name="Total 3 81 7" xfId="16413"/>
    <cellStyle name="Total 3 81 8" xfId="16414"/>
    <cellStyle name="Total 3 81 9" xfId="16415"/>
    <cellStyle name="Total 3 82" xfId="16416"/>
    <cellStyle name="Total 3 82 10" xfId="16417"/>
    <cellStyle name="Total 3 82 11" xfId="16418"/>
    <cellStyle name="Total 3 82 12" xfId="16419"/>
    <cellStyle name="Total 3 82 13" xfId="16420"/>
    <cellStyle name="Total 3 82 14" xfId="16421"/>
    <cellStyle name="Total 3 82 15" xfId="16422"/>
    <cellStyle name="Total 3 82 16" xfId="16423"/>
    <cellStyle name="Total 3 82 17" xfId="16424"/>
    <cellStyle name="Total 3 82 18" xfId="16425"/>
    <cellStyle name="Total 3 82 19" xfId="16426"/>
    <cellStyle name="Total 3 82 2" xfId="16427"/>
    <cellStyle name="Total 3 82 20" xfId="16428"/>
    <cellStyle name="Total 3 82 21" xfId="16429"/>
    <cellStyle name="Total 3 82 22" xfId="16430"/>
    <cellStyle name="Total 3 82 23" xfId="16431"/>
    <cellStyle name="Total 3 82 24" xfId="16432"/>
    <cellStyle name="Total 3 82 25" xfId="16433"/>
    <cellStyle name="Total 3 82 26" xfId="16434"/>
    <cellStyle name="Total 3 82 3" xfId="16435"/>
    <cellStyle name="Total 3 82 4" xfId="16436"/>
    <cellStyle name="Total 3 82 5" xfId="16437"/>
    <cellStyle name="Total 3 82 6" xfId="16438"/>
    <cellStyle name="Total 3 82 7" xfId="16439"/>
    <cellStyle name="Total 3 82 8" xfId="16440"/>
    <cellStyle name="Total 3 82 9" xfId="16441"/>
    <cellStyle name="Total 3 83" xfId="16442"/>
    <cellStyle name="Total 3 83 10" xfId="16443"/>
    <cellStyle name="Total 3 83 11" xfId="16444"/>
    <cellStyle name="Total 3 83 12" xfId="16445"/>
    <cellStyle name="Total 3 83 13" xfId="16446"/>
    <cellStyle name="Total 3 83 14" xfId="16447"/>
    <cellStyle name="Total 3 83 15" xfId="16448"/>
    <cellStyle name="Total 3 83 16" xfId="16449"/>
    <cellStyle name="Total 3 83 17" xfId="16450"/>
    <cellStyle name="Total 3 83 18" xfId="16451"/>
    <cellStyle name="Total 3 83 19" xfId="16452"/>
    <cellStyle name="Total 3 83 2" xfId="16453"/>
    <cellStyle name="Total 3 83 20" xfId="16454"/>
    <cellStyle name="Total 3 83 21" xfId="16455"/>
    <cellStyle name="Total 3 83 22" xfId="16456"/>
    <cellStyle name="Total 3 83 23" xfId="16457"/>
    <cellStyle name="Total 3 83 24" xfId="16458"/>
    <cellStyle name="Total 3 83 25" xfId="16459"/>
    <cellStyle name="Total 3 83 26" xfId="16460"/>
    <cellStyle name="Total 3 83 3" xfId="16461"/>
    <cellStyle name="Total 3 83 4" xfId="16462"/>
    <cellStyle name="Total 3 83 5" xfId="16463"/>
    <cellStyle name="Total 3 83 6" xfId="16464"/>
    <cellStyle name="Total 3 83 7" xfId="16465"/>
    <cellStyle name="Total 3 83 8" xfId="16466"/>
    <cellStyle name="Total 3 83 9" xfId="16467"/>
    <cellStyle name="Total 3 84" xfId="16468"/>
    <cellStyle name="Total 3 84 10" xfId="16469"/>
    <cellStyle name="Total 3 84 11" xfId="16470"/>
    <cellStyle name="Total 3 84 12" xfId="16471"/>
    <cellStyle name="Total 3 84 13" xfId="16472"/>
    <cellStyle name="Total 3 84 14" xfId="16473"/>
    <cellStyle name="Total 3 84 15" xfId="16474"/>
    <cellStyle name="Total 3 84 16" xfId="16475"/>
    <cellStyle name="Total 3 84 17" xfId="16476"/>
    <cellStyle name="Total 3 84 18" xfId="16477"/>
    <cellStyle name="Total 3 84 19" xfId="16478"/>
    <cellStyle name="Total 3 84 2" xfId="16479"/>
    <cellStyle name="Total 3 84 20" xfId="16480"/>
    <cellStyle name="Total 3 84 21" xfId="16481"/>
    <cellStyle name="Total 3 84 22" xfId="16482"/>
    <cellStyle name="Total 3 84 23" xfId="16483"/>
    <cellStyle name="Total 3 84 24" xfId="16484"/>
    <cellStyle name="Total 3 84 25" xfId="16485"/>
    <cellStyle name="Total 3 84 26" xfId="16486"/>
    <cellStyle name="Total 3 84 3" xfId="16487"/>
    <cellStyle name="Total 3 84 4" xfId="16488"/>
    <cellStyle name="Total 3 84 5" xfId="16489"/>
    <cellStyle name="Total 3 84 6" xfId="16490"/>
    <cellStyle name="Total 3 84 7" xfId="16491"/>
    <cellStyle name="Total 3 84 8" xfId="16492"/>
    <cellStyle name="Total 3 84 9" xfId="16493"/>
    <cellStyle name="Total 3 85" xfId="16494"/>
    <cellStyle name="Total 3 85 10" xfId="16495"/>
    <cellStyle name="Total 3 85 11" xfId="16496"/>
    <cellStyle name="Total 3 85 12" xfId="16497"/>
    <cellStyle name="Total 3 85 13" xfId="16498"/>
    <cellStyle name="Total 3 85 14" xfId="16499"/>
    <cellStyle name="Total 3 85 15" xfId="16500"/>
    <cellStyle name="Total 3 85 16" xfId="16501"/>
    <cellStyle name="Total 3 85 17" xfId="16502"/>
    <cellStyle name="Total 3 85 18" xfId="16503"/>
    <cellStyle name="Total 3 85 19" xfId="16504"/>
    <cellStyle name="Total 3 85 2" xfId="16505"/>
    <cellStyle name="Total 3 85 20" xfId="16506"/>
    <cellStyle name="Total 3 85 21" xfId="16507"/>
    <cellStyle name="Total 3 85 22" xfId="16508"/>
    <cellStyle name="Total 3 85 23" xfId="16509"/>
    <cellStyle name="Total 3 85 24" xfId="16510"/>
    <cellStyle name="Total 3 85 25" xfId="16511"/>
    <cellStyle name="Total 3 85 26" xfId="16512"/>
    <cellStyle name="Total 3 85 3" xfId="16513"/>
    <cellStyle name="Total 3 85 4" xfId="16514"/>
    <cellStyle name="Total 3 85 5" xfId="16515"/>
    <cellStyle name="Total 3 85 6" xfId="16516"/>
    <cellStyle name="Total 3 85 7" xfId="16517"/>
    <cellStyle name="Total 3 85 8" xfId="16518"/>
    <cellStyle name="Total 3 85 9" xfId="16519"/>
    <cellStyle name="Total 3 86" xfId="16520"/>
    <cellStyle name="Total 3 86 10" xfId="16521"/>
    <cellStyle name="Total 3 86 11" xfId="16522"/>
    <cellStyle name="Total 3 86 12" xfId="16523"/>
    <cellStyle name="Total 3 86 13" xfId="16524"/>
    <cellStyle name="Total 3 86 14" xfId="16525"/>
    <cellStyle name="Total 3 86 15" xfId="16526"/>
    <cellStyle name="Total 3 86 16" xfId="16527"/>
    <cellStyle name="Total 3 86 17" xfId="16528"/>
    <cellStyle name="Total 3 86 18" xfId="16529"/>
    <cellStyle name="Total 3 86 19" xfId="16530"/>
    <cellStyle name="Total 3 86 2" xfId="16531"/>
    <cellStyle name="Total 3 86 20" xfId="16532"/>
    <cellStyle name="Total 3 86 21" xfId="16533"/>
    <cellStyle name="Total 3 86 22" xfId="16534"/>
    <cellStyle name="Total 3 86 23" xfId="16535"/>
    <cellStyle name="Total 3 86 24" xfId="16536"/>
    <cellStyle name="Total 3 86 25" xfId="16537"/>
    <cellStyle name="Total 3 86 26" xfId="16538"/>
    <cellStyle name="Total 3 86 3" xfId="16539"/>
    <cellStyle name="Total 3 86 4" xfId="16540"/>
    <cellStyle name="Total 3 86 5" xfId="16541"/>
    <cellStyle name="Total 3 86 6" xfId="16542"/>
    <cellStyle name="Total 3 86 7" xfId="16543"/>
    <cellStyle name="Total 3 86 8" xfId="16544"/>
    <cellStyle name="Total 3 86 9" xfId="16545"/>
    <cellStyle name="Total 3 87" xfId="16546"/>
    <cellStyle name="Total 3 87 10" xfId="16547"/>
    <cellStyle name="Total 3 87 11" xfId="16548"/>
    <cellStyle name="Total 3 87 12" xfId="16549"/>
    <cellStyle name="Total 3 87 13" xfId="16550"/>
    <cellStyle name="Total 3 87 14" xfId="16551"/>
    <cellStyle name="Total 3 87 15" xfId="16552"/>
    <cellStyle name="Total 3 87 16" xfId="16553"/>
    <cellStyle name="Total 3 87 17" xfId="16554"/>
    <cellStyle name="Total 3 87 18" xfId="16555"/>
    <cellStyle name="Total 3 87 19" xfId="16556"/>
    <cellStyle name="Total 3 87 2" xfId="16557"/>
    <cellStyle name="Total 3 87 20" xfId="16558"/>
    <cellStyle name="Total 3 87 21" xfId="16559"/>
    <cellStyle name="Total 3 87 22" xfId="16560"/>
    <cellStyle name="Total 3 87 23" xfId="16561"/>
    <cellStyle name="Total 3 87 24" xfId="16562"/>
    <cellStyle name="Total 3 87 25" xfId="16563"/>
    <cellStyle name="Total 3 87 26" xfId="16564"/>
    <cellStyle name="Total 3 87 3" xfId="16565"/>
    <cellStyle name="Total 3 87 4" xfId="16566"/>
    <cellStyle name="Total 3 87 5" xfId="16567"/>
    <cellStyle name="Total 3 87 6" xfId="16568"/>
    <cellStyle name="Total 3 87 7" xfId="16569"/>
    <cellStyle name="Total 3 87 8" xfId="16570"/>
    <cellStyle name="Total 3 87 9" xfId="16571"/>
    <cellStyle name="Total 3 88" xfId="16572"/>
    <cellStyle name="Total 3 88 10" xfId="16573"/>
    <cellStyle name="Total 3 88 11" xfId="16574"/>
    <cellStyle name="Total 3 88 12" xfId="16575"/>
    <cellStyle name="Total 3 88 13" xfId="16576"/>
    <cellStyle name="Total 3 88 14" xfId="16577"/>
    <cellStyle name="Total 3 88 15" xfId="16578"/>
    <cellStyle name="Total 3 88 16" xfId="16579"/>
    <cellStyle name="Total 3 88 17" xfId="16580"/>
    <cellStyle name="Total 3 88 18" xfId="16581"/>
    <cellStyle name="Total 3 88 19" xfId="16582"/>
    <cellStyle name="Total 3 88 2" xfId="16583"/>
    <cellStyle name="Total 3 88 20" xfId="16584"/>
    <cellStyle name="Total 3 88 21" xfId="16585"/>
    <cellStyle name="Total 3 88 22" xfId="16586"/>
    <cellStyle name="Total 3 88 23" xfId="16587"/>
    <cellStyle name="Total 3 88 24" xfId="16588"/>
    <cellStyle name="Total 3 88 25" xfId="16589"/>
    <cellStyle name="Total 3 88 26" xfId="16590"/>
    <cellStyle name="Total 3 88 3" xfId="16591"/>
    <cellStyle name="Total 3 88 4" xfId="16592"/>
    <cellStyle name="Total 3 88 5" xfId="16593"/>
    <cellStyle name="Total 3 88 6" xfId="16594"/>
    <cellStyle name="Total 3 88 7" xfId="16595"/>
    <cellStyle name="Total 3 88 8" xfId="16596"/>
    <cellStyle name="Total 3 88 9" xfId="16597"/>
    <cellStyle name="Total 3 89" xfId="16598"/>
    <cellStyle name="Total 3 89 10" xfId="16599"/>
    <cellStyle name="Total 3 89 11" xfId="16600"/>
    <cellStyle name="Total 3 89 12" xfId="16601"/>
    <cellStyle name="Total 3 89 13" xfId="16602"/>
    <cellStyle name="Total 3 89 14" xfId="16603"/>
    <cellStyle name="Total 3 89 15" xfId="16604"/>
    <cellStyle name="Total 3 89 16" xfId="16605"/>
    <cellStyle name="Total 3 89 17" xfId="16606"/>
    <cellStyle name="Total 3 89 18" xfId="16607"/>
    <cellStyle name="Total 3 89 19" xfId="16608"/>
    <cellStyle name="Total 3 89 2" xfId="16609"/>
    <cellStyle name="Total 3 89 20" xfId="16610"/>
    <cellStyle name="Total 3 89 21" xfId="16611"/>
    <cellStyle name="Total 3 89 22" xfId="16612"/>
    <cellStyle name="Total 3 89 23" xfId="16613"/>
    <cellStyle name="Total 3 89 24" xfId="16614"/>
    <cellStyle name="Total 3 89 25" xfId="16615"/>
    <cellStyle name="Total 3 89 26" xfId="16616"/>
    <cellStyle name="Total 3 89 3" xfId="16617"/>
    <cellStyle name="Total 3 89 4" xfId="16618"/>
    <cellStyle name="Total 3 89 5" xfId="16619"/>
    <cellStyle name="Total 3 89 6" xfId="16620"/>
    <cellStyle name="Total 3 89 7" xfId="16621"/>
    <cellStyle name="Total 3 89 8" xfId="16622"/>
    <cellStyle name="Total 3 89 9" xfId="16623"/>
    <cellStyle name="Total 3 9" xfId="16624"/>
    <cellStyle name="Total 3 9 10" xfId="16625"/>
    <cellStyle name="Total 3 9 11" xfId="16626"/>
    <cellStyle name="Total 3 9 12" xfId="16627"/>
    <cellStyle name="Total 3 9 13" xfId="16628"/>
    <cellStyle name="Total 3 9 14" xfId="16629"/>
    <cellStyle name="Total 3 9 15" xfId="16630"/>
    <cellStyle name="Total 3 9 16" xfId="16631"/>
    <cellStyle name="Total 3 9 17" xfId="16632"/>
    <cellStyle name="Total 3 9 18" xfId="16633"/>
    <cellStyle name="Total 3 9 19" xfId="16634"/>
    <cellStyle name="Total 3 9 2" xfId="16635"/>
    <cellStyle name="Total 3 9 20" xfId="16636"/>
    <cellStyle name="Total 3 9 21" xfId="16637"/>
    <cellStyle name="Total 3 9 22" xfId="16638"/>
    <cellStyle name="Total 3 9 23" xfId="16639"/>
    <cellStyle name="Total 3 9 24" xfId="16640"/>
    <cellStyle name="Total 3 9 25" xfId="16641"/>
    <cellStyle name="Total 3 9 26" xfId="16642"/>
    <cellStyle name="Total 3 9 3" xfId="16643"/>
    <cellStyle name="Total 3 9 4" xfId="16644"/>
    <cellStyle name="Total 3 9 5" xfId="16645"/>
    <cellStyle name="Total 3 9 6" xfId="16646"/>
    <cellStyle name="Total 3 9 7" xfId="16647"/>
    <cellStyle name="Total 3 9 8" xfId="16648"/>
    <cellStyle name="Total 3 9 9" xfId="16649"/>
    <cellStyle name="Total 3 90" xfId="16650"/>
    <cellStyle name="Total 3 90 10" xfId="16651"/>
    <cellStyle name="Total 3 90 11" xfId="16652"/>
    <cellStyle name="Total 3 90 12" xfId="16653"/>
    <cellStyle name="Total 3 90 13" xfId="16654"/>
    <cellStyle name="Total 3 90 14" xfId="16655"/>
    <cellStyle name="Total 3 90 15" xfId="16656"/>
    <cellStyle name="Total 3 90 16" xfId="16657"/>
    <cellStyle name="Total 3 90 17" xfId="16658"/>
    <cellStyle name="Total 3 90 18" xfId="16659"/>
    <cellStyle name="Total 3 90 19" xfId="16660"/>
    <cellStyle name="Total 3 90 2" xfId="16661"/>
    <cellStyle name="Total 3 90 20" xfId="16662"/>
    <cellStyle name="Total 3 90 21" xfId="16663"/>
    <cellStyle name="Total 3 90 22" xfId="16664"/>
    <cellStyle name="Total 3 90 23" xfId="16665"/>
    <cellStyle name="Total 3 90 24" xfId="16666"/>
    <cellStyle name="Total 3 90 25" xfId="16667"/>
    <cellStyle name="Total 3 90 26" xfId="16668"/>
    <cellStyle name="Total 3 90 3" xfId="16669"/>
    <cellStyle name="Total 3 90 4" xfId="16670"/>
    <cellStyle name="Total 3 90 5" xfId="16671"/>
    <cellStyle name="Total 3 90 6" xfId="16672"/>
    <cellStyle name="Total 3 90 7" xfId="16673"/>
    <cellStyle name="Total 3 90 8" xfId="16674"/>
    <cellStyle name="Total 3 90 9" xfId="16675"/>
    <cellStyle name="Total 3 91" xfId="16676"/>
    <cellStyle name="Total 3 91 10" xfId="16677"/>
    <cellStyle name="Total 3 91 11" xfId="16678"/>
    <cellStyle name="Total 3 91 12" xfId="16679"/>
    <cellStyle name="Total 3 91 13" xfId="16680"/>
    <cellStyle name="Total 3 91 14" xfId="16681"/>
    <cellStyle name="Total 3 91 15" xfId="16682"/>
    <cellStyle name="Total 3 91 16" xfId="16683"/>
    <cellStyle name="Total 3 91 17" xfId="16684"/>
    <cellStyle name="Total 3 91 18" xfId="16685"/>
    <cellStyle name="Total 3 91 19" xfId="16686"/>
    <cellStyle name="Total 3 91 2" xfId="16687"/>
    <cellStyle name="Total 3 91 20" xfId="16688"/>
    <cellStyle name="Total 3 91 21" xfId="16689"/>
    <cellStyle name="Total 3 91 22" xfId="16690"/>
    <cellStyle name="Total 3 91 23" xfId="16691"/>
    <cellStyle name="Total 3 91 24" xfId="16692"/>
    <cellStyle name="Total 3 91 25" xfId="16693"/>
    <cellStyle name="Total 3 91 26" xfId="16694"/>
    <cellStyle name="Total 3 91 3" xfId="16695"/>
    <cellStyle name="Total 3 91 4" xfId="16696"/>
    <cellStyle name="Total 3 91 5" xfId="16697"/>
    <cellStyle name="Total 3 91 6" xfId="16698"/>
    <cellStyle name="Total 3 91 7" xfId="16699"/>
    <cellStyle name="Total 3 91 8" xfId="16700"/>
    <cellStyle name="Total 3 91 9" xfId="16701"/>
    <cellStyle name="Total 3 92" xfId="16702"/>
    <cellStyle name="Total 3 92 10" xfId="16703"/>
    <cellStyle name="Total 3 92 11" xfId="16704"/>
    <cellStyle name="Total 3 92 12" xfId="16705"/>
    <cellStyle name="Total 3 92 13" xfId="16706"/>
    <cellStyle name="Total 3 92 14" xfId="16707"/>
    <cellStyle name="Total 3 92 15" xfId="16708"/>
    <cellStyle name="Total 3 92 16" xfId="16709"/>
    <cellStyle name="Total 3 92 17" xfId="16710"/>
    <cellStyle name="Total 3 92 18" xfId="16711"/>
    <cellStyle name="Total 3 92 19" xfId="16712"/>
    <cellStyle name="Total 3 92 2" xfId="16713"/>
    <cellStyle name="Total 3 92 20" xfId="16714"/>
    <cellStyle name="Total 3 92 21" xfId="16715"/>
    <cellStyle name="Total 3 92 22" xfId="16716"/>
    <cellStyle name="Total 3 92 23" xfId="16717"/>
    <cellStyle name="Total 3 92 24" xfId="16718"/>
    <cellStyle name="Total 3 92 25" xfId="16719"/>
    <cellStyle name="Total 3 92 26" xfId="16720"/>
    <cellStyle name="Total 3 92 3" xfId="16721"/>
    <cellStyle name="Total 3 92 4" xfId="16722"/>
    <cellStyle name="Total 3 92 5" xfId="16723"/>
    <cellStyle name="Total 3 92 6" xfId="16724"/>
    <cellStyle name="Total 3 92 7" xfId="16725"/>
    <cellStyle name="Total 3 92 8" xfId="16726"/>
    <cellStyle name="Total 3 92 9" xfId="16727"/>
    <cellStyle name="Total 3 93" xfId="16728"/>
    <cellStyle name="Total 3 93 10" xfId="16729"/>
    <cellStyle name="Total 3 93 11" xfId="16730"/>
    <cellStyle name="Total 3 93 12" xfId="16731"/>
    <cellStyle name="Total 3 93 13" xfId="16732"/>
    <cellStyle name="Total 3 93 14" xfId="16733"/>
    <cellStyle name="Total 3 93 15" xfId="16734"/>
    <cellStyle name="Total 3 93 16" xfId="16735"/>
    <cellStyle name="Total 3 93 17" xfId="16736"/>
    <cellStyle name="Total 3 93 18" xfId="16737"/>
    <cellStyle name="Total 3 93 19" xfId="16738"/>
    <cellStyle name="Total 3 93 2" xfId="16739"/>
    <cellStyle name="Total 3 93 20" xfId="16740"/>
    <cellStyle name="Total 3 93 21" xfId="16741"/>
    <cellStyle name="Total 3 93 22" xfId="16742"/>
    <cellStyle name="Total 3 93 23" xfId="16743"/>
    <cellStyle name="Total 3 93 24" xfId="16744"/>
    <cellStyle name="Total 3 93 25" xfId="16745"/>
    <cellStyle name="Total 3 93 26" xfId="16746"/>
    <cellStyle name="Total 3 93 3" xfId="16747"/>
    <cellStyle name="Total 3 93 4" xfId="16748"/>
    <cellStyle name="Total 3 93 5" xfId="16749"/>
    <cellStyle name="Total 3 93 6" xfId="16750"/>
    <cellStyle name="Total 3 93 7" xfId="16751"/>
    <cellStyle name="Total 3 93 8" xfId="16752"/>
    <cellStyle name="Total 3 93 9" xfId="16753"/>
    <cellStyle name="Total 3 94" xfId="16754"/>
    <cellStyle name="Total 3 94 10" xfId="16755"/>
    <cellStyle name="Total 3 94 11" xfId="16756"/>
    <cellStyle name="Total 3 94 12" xfId="16757"/>
    <cellStyle name="Total 3 94 13" xfId="16758"/>
    <cellStyle name="Total 3 94 14" xfId="16759"/>
    <cellStyle name="Total 3 94 15" xfId="16760"/>
    <cellStyle name="Total 3 94 16" xfId="16761"/>
    <cellStyle name="Total 3 94 17" xfId="16762"/>
    <cellStyle name="Total 3 94 18" xfId="16763"/>
    <cellStyle name="Total 3 94 19" xfId="16764"/>
    <cellStyle name="Total 3 94 2" xfId="16765"/>
    <cellStyle name="Total 3 94 20" xfId="16766"/>
    <cellStyle name="Total 3 94 21" xfId="16767"/>
    <cellStyle name="Total 3 94 22" xfId="16768"/>
    <cellStyle name="Total 3 94 23" xfId="16769"/>
    <cellStyle name="Total 3 94 24" xfId="16770"/>
    <cellStyle name="Total 3 94 25" xfId="16771"/>
    <cellStyle name="Total 3 94 26" xfId="16772"/>
    <cellStyle name="Total 3 94 3" xfId="16773"/>
    <cellStyle name="Total 3 94 4" xfId="16774"/>
    <cellStyle name="Total 3 94 5" xfId="16775"/>
    <cellStyle name="Total 3 94 6" xfId="16776"/>
    <cellStyle name="Total 3 94 7" xfId="16777"/>
    <cellStyle name="Total 3 94 8" xfId="16778"/>
    <cellStyle name="Total 3 94 9" xfId="16779"/>
    <cellStyle name="Total 3 95" xfId="16780"/>
    <cellStyle name="Total 3 95 10" xfId="16781"/>
    <cellStyle name="Total 3 95 11" xfId="16782"/>
    <cellStyle name="Total 3 95 12" xfId="16783"/>
    <cellStyle name="Total 3 95 13" xfId="16784"/>
    <cellStyle name="Total 3 95 14" xfId="16785"/>
    <cellStyle name="Total 3 95 15" xfId="16786"/>
    <cellStyle name="Total 3 95 16" xfId="16787"/>
    <cellStyle name="Total 3 95 17" xfId="16788"/>
    <cellStyle name="Total 3 95 18" xfId="16789"/>
    <cellStyle name="Total 3 95 19" xfId="16790"/>
    <cellStyle name="Total 3 95 2" xfId="16791"/>
    <cellStyle name="Total 3 95 20" xfId="16792"/>
    <cellStyle name="Total 3 95 21" xfId="16793"/>
    <cellStyle name="Total 3 95 22" xfId="16794"/>
    <cellStyle name="Total 3 95 23" xfId="16795"/>
    <cellStyle name="Total 3 95 24" xfId="16796"/>
    <cellStyle name="Total 3 95 25" xfId="16797"/>
    <cellStyle name="Total 3 95 26" xfId="16798"/>
    <cellStyle name="Total 3 95 3" xfId="16799"/>
    <cellStyle name="Total 3 95 4" xfId="16800"/>
    <cellStyle name="Total 3 95 5" xfId="16801"/>
    <cellStyle name="Total 3 95 6" xfId="16802"/>
    <cellStyle name="Total 3 95 7" xfId="16803"/>
    <cellStyle name="Total 3 95 8" xfId="16804"/>
    <cellStyle name="Total 3 95 9" xfId="16805"/>
    <cellStyle name="Total 3 96" xfId="16806"/>
    <cellStyle name="Total 3 96 10" xfId="16807"/>
    <cellStyle name="Total 3 96 11" xfId="16808"/>
    <cellStyle name="Total 3 96 12" xfId="16809"/>
    <cellStyle name="Total 3 96 13" xfId="16810"/>
    <cellStyle name="Total 3 96 14" xfId="16811"/>
    <cellStyle name="Total 3 96 15" xfId="16812"/>
    <cellStyle name="Total 3 96 16" xfId="16813"/>
    <cellStyle name="Total 3 96 17" xfId="16814"/>
    <cellStyle name="Total 3 96 18" xfId="16815"/>
    <cellStyle name="Total 3 96 19" xfId="16816"/>
    <cellStyle name="Total 3 96 2" xfId="16817"/>
    <cellStyle name="Total 3 96 20" xfId="16818"/>
    <cellStyle name="Total 3 96 21" xfId="16819"/>
    <cellStyle name="Total 3 96 22" xfId="16820"/>
    <cellStyle name="Total 3 96 23" xfId="16821"/>
    <cellStyle name="Total 3 96 24" xfId="16822"/>
    <cellStyle name="Total 3 96 25" xfId="16823"/>
    <cellStyle name="Total 3 96 26" xfId="16824"/>
    <cellStyle name="Total 3 96 3" xfId="16825"/>
    <cellStyle name="Total 3 96 4" xfId="16826"/>
    <cellStyle name="Total 3 96 5" xfId="16827"/>
    <cellStyle name="Total 3 96 6" xfId="16828"/>
    <cellStyle name="Total 3 96 7" xfId="16829"/>
    <cellStyle name="Total 3 96 8" xfId="16830"/>
    <cellStyle name="Total 3 96 9" xfId="16831"/>
    <cellStyle name="Total 3 97" xfId="16832"/>
    <cellStyle name="Total 3 97 10" xfId="16833"/>
    <cellStyle name="Total 3 97 11" xfId="16834"/>
    <cellStyle name="Total 3 97 12" xfId="16835"/>
    <cellStyle name="Total 3 97 13" xfId="16836"/>
    <cellStyle name="Total 3 97 14" xfId="16837"/>
    <cellStyle name="Total 3 97 15" xfId="16838"/>
    <cellStyle name="Total 3 97 16" xfId="16839"/>
    <cellStyle name="Total 3 97 17" xfId="16840"/>
    <cellStyle name="Total 3 97 18" xfId="16841"/>
    <cellStyle name="Total 3 97 19" xfId="16842"/>
    <cellStyle name="Total 3 97 2" xfId="16843"/>
    <cellStyle name="Total 3 97 20" xfId="16844"/>
    <cellStyle name="Total 3 97 21" xfId="16845"/>
    <cellStyle name="Total 3 97 22" xfId="16846"/>
    <cellStyle name="Total 3 97 23" xfId="16847"/>
    <cellStyle name="Total 3 97 24" xfId="16848"/>
    <cellStyle name="Total 3 97 25" xfId="16849"/>
    <cellStyle name="Total 3 97 26" xfId="16850"/>
    <cellStyle name="Total 3 97 3" xfId="16851"/>
    <cellStyle name="Total 3 97 4" xfId="16852"/>
    <cellStyle name="Total 3 97 5" xfId="16853"/>
    <cellStyle name="Total 3 97 6" xfId="16854"/>
    <cellStyle name="Total 3 97 7" xfId="16855"/>
    <cellStyle name="Total 3 97 8" xfId="16856"/>
    <cellStyle name="Total 3 97 9" xfId="16857"/>
    <cellStyle name="Total 3 98" xfId="16858"/>
    <cellStyle name="Total 3 98 10" xfId="16859"/>
    <cellStyle name="Total 3 98 11" xfId="16860"/>
    <cellStyle name="Total 3 98 12" xfId="16861"/>
    <cellStyle name="Total 3 98 13" xfId="16862"/>
    <cellStyle name="Total 3 98 14" xfId="16863"/>
    <cellStyle name="Total 3 98 15" xfId="16864"/>
    <cellStyle name="Total 3 98 16" xfId="16865"/>
    <cellStyle name="Total 3 98 17" xfId="16866"/>
    <cellStyle name="Total 3 98 18" xfId="16867"/>
    <cellStyle name="Total 3 98 19" xfId="16868"/>
    <cellStyle name="Total 3 98 2" xfId="16869"/>
    <cellStyle name="Total 3 98 20" xfId="16870"/>
    <cellStyle name="Total 3 98 21" xfId="16871"/>
    <cellStyle name="Total 3 98 22" xfId="16872"/>
    <cellStyle name="Total 3 98 23" xfId="16873"/>
    <cellStyle name="Total 3 98 24" xfId="16874"/>
    <cellStyle name="Total 3 98 25" xfId="16875"/>
    <cellStyle name="Total 3 98 26" xfId="16876"/>
    <cellStyle name="Total 3 98 3" xfId="16877"/>
    <cellStyle name="Total 3 98 4" xfId="16878"/>
    <cellStyle name="Total 3 98 5" xfId="16879"/>
    <cellStyle name="Total 3 98 6" xfId="16880"/>
    <cellStyle name="Total 3 98 7" xfId="16881"/>
    <cellStyle name="Total 3 98 8" xfId="16882"/>
    <cellStyle name="Total 3 98 9" xfId="16883"/>
    <cellStyle name="Total 3 99" xfId="16884"/>
    <cellStyle name="Total 3 99 10" xfId="16885"/>
    <cellStyle name="Total 3 99 11" xfId="16886"/>
    <cellStyle name="Total 3 99 12" xfId="16887"/>
    <cellStyle name="Total 3 99 13" xfId="16888"/>
    <cellStyle name="Total 3 99 14" xfId="16889"/>
    <cellStyle name="Total 3 99 15" xfId="16890"/>
    <cellStyle name="Total 3 99 16" xfId="16891"/>
    <cellStyle name="Total 3 99 17" xfId="16892"/>
    <cellStyle name="Total 3 99 18" xfId="16893"/>
    <cellStyle name="Total 3 99 19" xfId="16894"/>
    <cellStyle name="Total 3 99 2" xfId="16895"/>
    <cellStyle name="Total 3 99 20" xfId="16896"/>
    <cellStyle name="Total 3 99 21" xfId="16897"/>
    <cellStyle name="Total 3 99 22" xfId="16898"/>
    <cellStyle name="Total 3 99 23" xfId="16899"/>
    <cellStyle name="Total 3 99 24" xfId="16900"/>
    <cellStyle name="Total 3 99 25" xfId="16901"/>
    <cellStyle name="Total 3 99 26" xfId="16902"/>
    <cellStyle name="Total 3 99 3" xfId="16903"/>
    <cellStyle name="Total 3 99 4" xfId="16904"/>
    <cellStyle name="Total 3 99 5" xfId="16905"/>
    <cellStyle name="Total 3 99 6" xfId="16906"/>
    <cellStyle name="Total 3 99 7" xfId="16907"/>
    <cellStyle name="Total 3 99 8" xfId="16908"/>
    <cellStyle name="Total 3 99 9" xfId="16909"/>
    <cellStyle name="Total 4" xfId="16910"/>
    <cellStyle name="Warning Text 2" xfId="16911"/>
    <cellStyle name="Warning Text 3" xfId="16912"/>
    <cellStyle name="Year" xfId="16913"/>
    <cellStyle name="Year 2" xfId="16914"/>
    <cellStyle name="Year 2 2" xfId="16915"/>
    <cellStyle name="Year 3" xfId="16916"/>
    <cellStyle name="Year 4" xfId="16917"/>
    <cellStyle name="桁区切り [0.00]_NG price &amp; consumption-2007-06-01" xfId="16918"/>
    <cellStyle name="桁区切り_NG price &amp; consumption-2007-06-01" xfId="16919"/>
    <cellStyle name="標準_NG price &amp; consumption-2007-06-01" xfId="16920"/>
  </cellStyles>
  <dxfs count="7">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6"/>
      </font>
      <border>
        <left style="thin">
          <color indexed="64"/>
        </left>
        <right style="thin">
          <color indexed="64"/>
        </right>
        <top style="thin">
          <color indexed="64"/>
        </top>
        <bottom style="thin">
          <color indexed="64"/>
        </bottom>
      </border>
    </dxf>
    <dxf>
      <font>
        <b/>
        <i val="0"/>
        <condense val="0"/>
        <extend val="0"/>
        <color indexed="16"/>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PROJECTS/Active/Minnesota/MN%20CARD%20Potential%20Study%20Project/Analysis/Potential,%20All%20Scenarios/All%20Models%202018-10-29%20EE/PST%20MN%20WORKING%20VERS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asureChars%20Working%20Version%20-%20Fu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creening Info"/>
      <sheetName val="AC_Xcel"/>
      <sheetName val="AC_MN Power"/>
      <sheetName val="AC_Otter Tail"/>
      <sheetName val="AC_Munis-N"/>
      <sheetName val="AC_Munis-S"/>
      <sheetName val="AC_Coops-N"/>
      <sheetName val="AC_Coops-S"/>
      <sheetName val="Test Module"/>
      <sheetName val="Avoided Costs"/>
      <sheetName val="AvCo Inputs"/>
      <sheetName val="Program Data"/>
      <sheetName val="Zone Allocation Changes"/>
      <sheetName val="Zone Alloc Pivot"/>
      <sheetName val="Load Shapes"/>
      <sheetName val="MeasYr1"/>
      <sheetName val="MeasNonResource"/>
      <sheetName val="MeasChanges"/>
      <sheetName val="MeasYrN"/>
      <sheetName val="NoProgram"/>
      <sheetName val="WithProgram"/>
      <sheetName val="InProgram"/>
      <sheetName val="Pen Profiles"/>
      <sheetName val="PenMultipliers"/>
      <sheetName val="Penetrations"/>
      <sheetName val="Admin Adder Calcs"/>
      <sheetName val="Elec Budgets"/>
      <sheetName val="Gas Budgets"/>
      <sheetName val="Unreg Fuels Budgets"/>
      <sheetName val="Summary Results by Year"/>
      <sheetName val="Wedges"/>
      <sheetName val="Budgets Summary"/>
      <sheetName val="MeasReview"/>
      <sheetName val="ArrayNames"/>
      <sheetName val="MeasMetrics"/>
      <sheetName val="MeasCostEff"/>
      <sheetName val="MeasScrn"/>
      <sheetName val="MeasScrnAllYears"/>
      <sheetName val="MeasSaveYr"/>
      <sheetName val="Program Cost-Effect"/>
      <sheetName val="BenefitsCosts Review"/>
      <sheetName val="Net Benefits"/>
      <sheetName val="Costs Summary"/>
      <sheetName val="Benefits Summary"/>
      <sheetName val="Resource Summary"/>
      <sheetName val="Energy Summary"/>
      <sheetName val="Electricity Savings"/>
      <sheetName val="Elec Utility Costs"/>
      <sheetName val="Portfolio Cost-Effect"/>
      <sheetName val="Elec Utility Cost per kWh"/>
      <sheetName val="Gas Utility Cost per Btu"/>
      <sheetName val="Economic Cost per kWh"/>
      <sheetName val="Economic Cost per Btu"/>
      <sheetName val="Elec Utility Benefits"/>
      <sheetName val="Economic Benefits"/>
      <sheetName val="Gas Savings"/>
      <sheetName val="Gas Savings % of Sales"/>
      <sheetName val="Report"/>
      <sheetName val="Rate Impact"/>
      <sheetName val="Emissions"/>
      <sheetName val="Sector Summary Costs"/>
      <sheetName val="Sector Summary Savings"/>
      <sheetName val="EndUse Savings"/>
      <sheetName val="PassFail Pivot"/>
      <sheetName val="MeasReview Pvt"/>
      <sheetName val="Elec Rate Impact"/>
      <sheetName val="Elec Savings by Period"/>
      <sheetName val="Config"/>
      <sheetName val="ConfigSheets"/>
      <sheetName val="Dev"/>
      <sheetName val="CurDev Notes"/>
      <sheetName val="MeasScrn Values"/>
      <sheetName val="MeasScrn PIVOT"/>
      <sheetName val="MeasScrn_NoInt"/>
      <sheetName val="Mapping"/>
    </sheetNames>
    <sheetDataSet>
      <sheetData sheetId="0"/>
      <sheetData sheetId="1">
        <row r="22">
          <cell r="F22" t="str">
            <v>Program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gionTable"/>
      <sheetName val="Measures"/>
      <sheetName val="MeasChars"/>
      <sheetName val="Intro"/>
      <sheetName val="Abbr"/>
      <sheetName val="Citations"/>
      <sheetName val="Measures_Old"/>
      <sheetName val="MeasChars_Old"/>
      <sheetName val="MeasListVBA"/>
      <sheetName val="Measure Characteristics"/>
      <sheetName val="DMSHP Rep ASHP (Cool)"/>
      <sheetName val="DMSHP Rep ASHP (Heat)"/>
      <sheetName val="DMSHP Early Rep ASHP (Cool)"/>
      <sheetName val="DMSHP Early Rep ASHP (Heat)"/>
      <sheetName val="Furnace QM"/>
      <sheetName val="Modulating condensing"/>
      <sheetName val="R HVAC Data outputs "/>
      <sheetName val="Com Compressed Air"/>
      <sheetName val="Lighting Template"/>
      <sheetName val="Sam_Scratch"/>
      <sheetName val="MN Meas"/>
      <sheetName val="Meas List"/>
      <sheetName val="EnergyStar Dehumidifier"/>
      <sheetName val="Clothes Washer Elec WH"/>
      <sheetName val="Clothes Washer Gas WH"/>
      <sheetName val="Clothes Washer Oil WH"/>
      <sheetName val="Clothes Washer Propane WH"/>
      <sheetName val="Ozone Laundry"/>
      <sheetName val="Dishwasher"/>
      <sheetName val="Faucet Aerator"/>
      <sheetName val="Pre Rinse Sprayers"/>
      <sheetName val="Heat Pump Water Heater"/>
      <sheetName val="FF Storage Water Heater"/>
      <sheetName val="FF Instantaneous Water Heater"/>
      <sheetName val="Clothes Dryer"/>
      <sheetName val="Int Ltg Dsgn"/>
      <sheetName val="Int Delamping"/>
      <sheetName val="Stair Occ Sensor"/>
      <sheetName val="Refrig Case Ctrls"/>
      <sheetName val="Refrig Case LED"/>
      <sheetName val="Repl pin CFL wLED"/>
      <sheetName val="LED Tube Repl"/>
      <sheetName val="Lin LED Fixture"/>
      <sheetName val="Repl Screw-in LED"/>
      <sheetName val="LED HiLo Bay"/>
      <sheetName val="Exit Sign RetFit"/>
      <sheetName val="Int Ltg Ctrls"/>
      <sheetName val="Ext Ltg Dsgn"/>
      <sheetName val="Ext Ltg Ctrls"/>
      <sheetName val="Street Ltg"/>
      <sheetName val="Ext Area Ltg"/>
      <sheetName val="Permutations"/>
      <sheetName val="MeasChar Template Lkps"/>
      <sheetName val="Lookups"/>
      <sheetName val="Motors"/>
      <sheetName val="ECM Circulators"/>
      <sheetName val="VFDs on HVAC Pumps"/>
      <sheetName val=" EMS - RET"/>
      <sheetName val=" EMS - MD"/>
      <sheetName val="Deep Energy Retrofit"/>
      <sheetName val="Integrated Building Design"/>
      <sheetName val="Commissioning"/>
      <sheetName val="RCx"/>
      <sheetName val="Data Center - RET"/>
      <sheetName val="Data Center - MD"/>
      <sheetName val="Pnemautic to DDC - RET"/>
      <sheetName val="Pnemautic to DDC - MD"/>
      <sheetName val="ES Refrigerator and Freezer"/>
      <sheetName val="Anti Sweat Heat Control"/>
      <sheetName val="Case Night Covers"/>
      <sheetName val="Loading Dock Pit Seals"/>
      <sheetName val="ECM Comp Cond Fan Motor"/>
      <sheetName val="Evap Fan Motor Replacement"/>
      <sheetName val="Evap Fan Speed Controls"/>
      <sheetName val="LowHeat NoHeat Doors"/>
      <sheetName val="Refrigerated Vending Machine"/>
      <sheetName val="Walk In Refrigeration"/>
      <sheetName val="Refrigeration Tune Up"/>
      <sheetName val="ES Ice Machine"/>
      <sheetName val="Walk In Cooler Retroft"/>
      <sheetName val="HE Built Up Refrig"/>
      <sheetName val="Door Gasket Replacement"/>
      <sheetName val="Ovens"/>
      <sheetName val="Fryers"/>
      <sheetName val="Steamers"/>
      <sheetName val="Griddles"/>
      <sheetName val="Hot Food Holding Cabinet"/>
      <sheetName val="Power Strip"/>
      <sheetName val="Computer Power Management"/>
      <sheetName val="Vending Machine Controls"/>
      <sheetName val="Duct Sealing Non Regulated"/>
      <sheetName val="Duct Sealing Regulated"/>
      <sheetName val="Kitchen DCV - RET"/>
      <sheetName val="Kitchen DCV - MD"/>
      <sheetName val="VFD on HVAC System"/>
      <sheetName val="ECM Furnace Motors"/>
      <sheetName val="Motors and Fans"/>
      <sheetName val="Window Film"/>
      <sheetName val="Windows"/>
      <sheetName val="Steam Trap Maintenance"/>
      <sheetName val="Infrared Heater"/>
      <sheetName val="Forced Air Heating Maintenance"/>
      <sheetName val="Energy Recovery Ventilator"/>
      <sheetName val="Destratification Fans"/>
      <sheetName val="Unit Heater"/>
      <sheetName val="Furnace"/>
      <sheetName val="Boilers"/>
      <sheetName val="Boiler Modifications"/>
      <sheetName val="Boiler Blowdown Controls"/>
      <sheetName val="Smart TStat - RET"/>
      <sheetName val="Smart TStat - MD"/>
      <sheetName val="Programmable TStat - RET"/>
      <sheetName val="Programmable TStat - MD"/>
      <sheetName val="Minisplit Ductless HP"/>
      <sheetName val="PTHP"/>
      <sheetName val="Unitary HP"/>
      <sheetName val="GSHP"/>
      <sheetName val="Cool Roof - Ret"/>
      <sheetName val="Cool Roof - MD"/>
      <sheetName val="Optimized Chiller Sys"/>
      <sheetName val="Optimized Unitary AC Sys"/>
      <sheetName val="Controls for Unitary AC"/>
      <sheetName val="DCV - Non Regulated Fuels"/>
      <sheetName val="DCV - Regulated Fuels"/>
      <sheetName val="AC Tuneup"/>
      <sheetName val="Guest Room EM"/>
      <sheetName val="Unitary Equipment Economizer"/>
      <sheetName val="PTAC"/>
      <sheetName val="Eff Unitary AC"/>
      <sheetName val="Mini Split Ductless AC"/>
      <sheetName val="Computer Room Air Conditioner"/>
      <sheetName val="Chiller Tuneup"/>
      <sheetName val="Chiller Systems"/>
      <sheetName val="Fast Acting Doors"/>
      <sheetName val="Room Air Conditioner"/>
    </sheetNames>
    <sheetDataSet>
      <sheetData sheetId="0" refreshError="1"/>
      <sheetData sheetId="1" refreshError="1"/>
      <sheetData sheetId="2">
        <row r="3">
          <cell r="B3" t="str">
            <v>Sector</v>
          </cell>
          <cell r="C3" t="str">
            <v>MeasName</v>
          </cell>
          <cell r="D3" t="str">
            <v>EndUse</v>
          </cell>
          <cell r="E3" t="str">
            <v>MeasLongName</v>
          </cell>
          <cell r="F3" t="str">
            <v>ParentMeasName</v>
          </cell>
          <cell r="G3" t="str">
            <v>ParentMeasLongName</v>
          </cell>
          <cell r="H3" t="str">
            <v>MeasDesc</v>
          </cell>
          <cell r="I3" t="str">
            <v>Life</v>
          </cell>
          <cell r="J3" t="str">
            <v>ExLife</v>
          </cell>
          <cell r="L3" t="str">
            <v>LifeSrc#</v>
          </cell>
          <cell r="M3" t="str">
            <v>PrimFuel</v>
          </cell>
          <cell r="N3" t="str">
            <v>SecondaryFuel</v>
          </cell>
          <cell r="O3" t="str">
            <v>MCEndUse</v>
          </cell>
          <cell r="P3" t="str">
            <v>MCEndUse2</v>
          </cell>
          <cell r="Q3" t="str">
            <v>ElecLdShp</v>
          </cell>
          <cell r="R3" t="str">
            <v>FuelSwitch</v>
          </cell>
          <cell r="S3" t="str">
            <v>CoolBonus</v>
          </cell>
          <cell r="T3" t="str">
            <v>InUse</v>
          </cell>
          <cell r="U3" t="str">
            <v>DependsOn</v>
          </cell>
          <cell r="V3" t="str">
            <v>LinksWith</v>
          </cell>
        </row>
        <row r="4">
          <cell r="A4">
            <v>1</v>
          </cell>
          <cell r="B4" t="str">
            <v>Com</v>
          </cell>
          <cell r="C4" t="str">
            <v xml:space="preserve">Room Air Conditioner_Com, E - Cool </v>
          </cell>
          <cell r="D4" t="str">
            <v>Cooling</v>
          </cell>
          <cell r="E4" t="str">
            <v>Room Air Conditioner</v>
          </cell>
          <cell r="F4" t="str">
            <v/>
          </cell>
          <cell r="G4" t="e">
            <v>#VALUE!</v>
          </cell>
          <cell r="H4" t="str">
            <v>This measure includes the replacement of failed or working room air conditioners in commercial buildings, as well as installation of high efficiency room air conditioners in new buildings.</v>
          </cell>
          <cell r="I4">
            <v>12</v>
          </cell>
          <cell r="J4" t="str">
            <v/>
          </cell>
          <cell r="K4" t="e">
            <v>#VALUE!</v>
          </cell>
          <cell r="L4" t="e">
            <v>#VALUE!</v>
          </cell>
          <cell r="M4" t="str">
            <v>E</v>
          </cell>
          <cell r="N4">
            <v>0</v>
          </cell>
          <cell r="O4" t="str">
            <v>Cooling</v>
          </cell>
          <cell r="P4" t="str">
            <v/>
          </cell>
          <cell r="Q4" t="str">
            <v>Cooling</v>
          </cell>
          <cell r="R4" t="str">
            <v/>
          </cell>
          <cell r="S4" t="str">
            <v/>
          </cell>
          <cell r="T4" t="str">
            <v>Y</v>
          </cell>
          <cell r="U4" t="str">
            <v/>
          </cell>
          <cell r="V4">
            <v>0</v>
          </cell>
        </row>
        <row r="5">
          <cell r="A5">
            <v>2</v>
          </cell>
          <cell r="B5" t="str">
            <v>Com</v>
          </cell>
          <cell r="C5" t="str">
            <v xml:space="preserve">Fast Acting Doors_Com, E - Cool </v>
          </cell>
          <cell r="D5" t="str">
            <v>Cooling</v>
          </cell>
          <cell r="E5" t="str">
            <v>Fast Acting Doors</v>
          </cell>
          <cell r="F5" t="str">
            <v/>
          </cell>
          <cell r="G5" t="e">
            <v>#VALUE!</v>
          </cell>
          <cell r="H5" t="str">
            <v>This measure looks at savings from installing fast acting doors separating refrigerated spaces from non-refrigerated spaces</v>
          </cell>
          <cell r="I5">
            <v>12</v>
          </cell>
          <cell r="J5" t="str">
            <v/>
          </cell>
          <cell r="K5" t="e">
            <v>#VALUE!</v>
          </cell>
          <cell r="L5" t="e">
            <v>#VALUE!</v>
          </cell>
          <cell r="M5" t="str">
            <v>E</v>
          </cell>
          <cell r="N5">
            <v>0</v>
          </cell>
          <cell r="O5" t="str">
            <v>Cooling</v>
          </cell>
          <cell r="P5" t="str">
            <v/>
          </cell>
          <cell r="Q5" t="str">
            <v>Cooling</v>
          </cell>
          <cell r="R5" t="str">
            <v/>
          </cell>
          <cell r="S5" t="str">
            <v/>
          </cell>
          <cell r="T5" t="str">
            <v>Y</v>
          </cell>
          <cell r="U5" t="str">
            <v/>
          </cell>
          <cell r="V5">
            <v>0</v>
          </cell>
        </row>
        <row r="6">
          <cell r="A6">
            <v>3</v>
          </cell>
          <cell r="B6" t="str">
            <v>Com</v>
          </cell>
          <cell r="C6" t="str">
            <v xml:space="preserve">Chiller Systems_Com, E - Cool </v>
          </cell>
          <cell r="D6" t="str">
            <v>Cooling</v>
          </cell>
          <cell r="E6" t="str">
            <v>Chiller Systems</v>
          </cell>
          <cell r="F6" t="str">
            <v/>
          </cell>
          <cell r="G6" t="e">
            <v>#VALUE!</v>
          </cell>
          <cell r="H6" t="str">
            <v>This measure analyzes the space cooling savings potential of the installation of high efficiency chillers including; all air cooled chillers, water cooled screw, scroll, and centrifugal chillers. This measure is applicable to chillers with efficiencies provided at AHRI conditions. The incremental cost is associated with base equipment cost and does not include any installation costs.</v>
          </cell>
          <cell r="I6">
            <v>20</v>
          </cell>
          <cell r="J6" t="str">
            <v/>
          </cell>
          <cell r="K6" t="e">
            <v>#VALUE!</v>
          </cell>
          <cell r="L6" t="e">
            <v>#VALUE!</v>
          </cell>
          <cell r="M6" t="str">
            <v>E</v>
          </cell>
          <cell r="N6">
            <v>0</v>
          </cell>
          <cell r="O6" t="str">
            <v>Cooling</v>
          </cell>
          <cell r="P6" t="str">
            <v/>
          </cell>
          <cell r="Q6" t="str">
            <v>Cooling</v>
          </cell>
          <cell r="R6" t="str">
            <v/>
          </cell>
          <cell r="S6" t="str">
            <v/>
          </cell>
          <cell r="T6" t="str">
            <v>Y</v>
          </cell>
          <cell r="U6" t="str">
            <v/>
          </cell>
          <cell r="V6">
            <v>0</v>
          </cell>
        </row>
        <row r="7">
          <cell r="A7">
            <v>4</v>
          </cell>
          <cell r="B7" t="str">
            <v>Com</v>
          </cell>
          <cell r="C7" t="str">
            <v xml:space="preserve">Chiller Tuneup_Com, E - Cool </v>
          </cell>
          <cell r="D7" t="str">
            <v>Cooling</v>
          </cell>
          <cell r="E7" t="str">
            <v>Chiller Tuneup</v>
          </cell>
          <cell r="F7" t="str">
            <v/>
          </cell>
          <cell r="G7" t="e">
            <v>#VALUE!</v>
          </cell>
          <cell r="H7" t="str">
            <v>Commercial air cooled or water chiller tune-up completed in accordance with the following recommended tune-up requirements:
- Clean condenser coil/tubes
- Check cooling tower for scale or buildup
- Check contactors condition
- Check evaporator condition
- Check low-pressure controls
- Check high-pressure controls
- Check filter, replace as needed
- Check belt, replace as needed
- Check crankcase heater operation
- Check economizer operation</v>
          </cell>
          <cell r="I7">
            <v>5</v>
          </cell>
          <cell r="J7" t="str">
            <v/>
          </cell>
          <cell r="K7" t="e">
            <v>#VALUE!</v>
          </cell>
          <cell r="L7" t="e">
            <v>#VALUE!</v>
          </cell>
          <cell r="M7" t="str">
            <v>E</v>
          </cell>
          <cell r="N7">
            <v>0</v>
          </cell>
          <cell r="O7" t="str">
            <v>Cooling</v>
          </cell>
          <cell r="P7" t="str">
            <v/>
          </cell>
          <cell r="Q7" t="str">
            <v>Cooling</v>
          </cell>
          <cell r="R7" t="str">
            <v/>
          </cell>
          <cell r="S7" t="str">
            <v/>
          </cell>
          <cell r="T7" t="str">
            <v>Y</v>
          </cell>
          <cell r="U7" t="str">
            <v/>
          </cell>
          <cell r="V7">
            <v>0</v>
          </cell>
        </row>
        <row r="8">
          <cell r="A8">
            <v>5</v>
          </cell>
          <cell r="B8" t="str">
            <v>Com</v>
          </cell>
          <cell r="C8" t="str">
            <v xml:space="preserve">Computer Room Air Conditioner_Com, E - Cool </v>
          </cell>
          <cell r="D8" t="str">
            <v>Cooling</v>
          </cell>
          <cell r="E8" t="str">
            <v>Computer Room Air Conditioner</v>
          </cell>
          <cell r="F8" t="str">
            <v/>
          </cell>
          <cell r="G8" t="e">
            <v>#VALUE!</v>
          </cell>
          <cell r="H8" t="str">
            <v>This measure analyzes the space cooling savings potential for the replacement or new commissioning of a computer room air conditioner (CRAC). CRACs are installed to meet cooling requirements for computers, servers, and other electronic components.</v>
          </cell>
          <cell r="I8">
            <v>20</v>
          </cell>
          <cell r="J8" t="str">
            <v/>
          </cell>
          <cell r="K8" t="e">
            <v>#VALUE!</v>
          </cell>
          <cell r="L8" t="e">
            <v>#VALUE!</v>
          </cell>
          <cell r="M8" t="str">
            <v>E</v>
          </cell>
          <cell r="N8">
            <v>0</v>
          </cell>
          <cell r="O8" t="str">
            <v>Cooling</v>
          </cell>
          <cell r="P8" t="str">
            <v/>
          </cell>
          <cell r="Q8" t="str">
            <v>Cooling</v>
          </cell>
          <cell r="R8" t="str">
            <v/>
          </cell>
          <cell r="S8" t="str">
            <v/>
          </cell>
          <cell r="T8" t="str">
            <v>Y</v>
          </cell>
          <cell r="U8" t="str">
            <v/>
          </cell>
          <cell r="V8">
            <v>0</v>
          </cell>
        </row>
        <row r="9">
          <cell r="A9">
            <v>6</v>
          </cell>
          <cell r="B9" t="str">
            <v>Com</v>
          </cell>
          <cell r="C9" t="str">
            <v xml:space="preserve">Mini Split Ductless AC_Com, E - Cool </v>
          </cell>
          <cell r="D9" t="str">
            <v>Cooling</v>
          </cell>
          <cell r="E9" t="str">
            <v>MiniSplit Ductless AC</v>
          </cell>
          <cell r="F9" t="str">
            <v/>
          </cell>
          <cell r="G9" t="e">
            <v>#VALUE!</v>
          </cell>
          <cell r="H9" t="str">
            <v>Replace non-working or working room AC with mini split ductless AC system</v>
          </cell>
          <cell r="I9">
            <v>15</v>
          </cell>
          <cell r="J9" t="str">
            <v/>
          </cell>
          <cell r="K9" t="e">
            <v>#VALUE!</v>
          </cell>
          <cell r="L9" t="e">
            <v>#VALUE!</v>
          </cell>
          <cell r="M9" t="str">
            <v>E</v>
          </cell>
          <cell r="N9">
            <v>0</v>
          </cell>
          <cell r="O9" t="str">
            <v>Cooling</v>
          </cell>
          <cell r="P9" t="str">
            <v/>
          </cell>
          <cell r="Q9" t="str">
            <v>Cooling</v>
          </cell>
          <cell r="R9" t="str">
            <v/>
          </cell>
          <cell r="S9" t="str">
            <v/>
          </cell>
          <cell r="T9" t="str">
            <v>Y</v>
          </cell>
          <cell r="U9" t="str">
            <v/>
          </cell>
          <cell r="V9">
            <v>0</v>
          </cell>
        </row>
        <row r="10">
          <cell r="A10">
            <v>7</v>
          </cell>
          <cell r="B10" t="str">
            <v>Com</v>
          </cell>
          <cell r="C10" t="str">
            <v xml:space="preserve">Eff Unitary AC_Com, E - Cool </v>
          </cell>
          <cell r="D10" t="str">
            <v>Cooling</v>
          </cell>
          <cell r="E10" t="str">
            <v>Efficient Unitary AC</v>
          </cell>
          <cell r="F10" t="str">
            <v/>
          </cell>
          <cell r="G10" t="e">
            <v>#VALUE!</v>
          </cell>
          <cell r="H10" t="str">
            <v>Installation of electric DX split/packaged systems in replacement and new construction applications. This measure analyzes the cooling savings potential of the installation of higher efficiency air-conditioning equipment.</v>
          </cell>
          <cell r="I10">
            <v>15</v>
          </cell>
          <cell r="J10" t="str">
            <v/>
          </cell>
          <cell r="K10" t="e">
            <v>#VALUE!</v>
          </cell>
          <cell r="L10" t="e">
            <v>#VALUE!</v>
          </cell>
          <cell r="M10" t="str">
            <v>E</v>
          </cell>
          <cell r="N10">
            <v>0</v>
          </cell>
          <cell r="O10" t="str">
            <v>Cooling</v>
          </cell>
          <cell r="P10" t="str">
            <v/>
          </cell>
          <cell r="Q10" t="str">
            <v>Cooling</v>
          </cell>
          <cell r="R10" t="str">
            <v/>
          </cell>
          <cell r="S10" t="str">
            <v/>
          </cell>
          <cell r="T10" t="str">
            <v>Y</v>
          </cell>
          <cell r="U10" t="str">
            <v/>
          </cell>
          <cell r="V10">
            <v>0</v>
          </cell>
        </row>
        <row r="11">
          <cell r="A11">
            <v>8</v>
          </cell>
          <cell r="B11" t="str">
            <v>Com</v>
          </cell>
          <cell r="C11" t="str">
            <v xml:space="preserve">PTAC_Com, E - Cool </v>
          </cell>
          <cell r="D11" t="str">
            <v>Cooling</v>
          </cell>
          <cell r="E11" t="str">
            <v>Packaged Terminal AC</v>
          </cell>
          <cell r="F11" t="str">
            <v/>
          </cell>
          <cell r="G11" t="e">
            <v>#VALUE!</v>
          </cell>
          <cell r="H11" t="str">
            <v>Installation of electric PTAC systems in replacement and new construction applications. This measure analyzes the cooling savings potential of the installation of higher efficiency air-conditioning equipment.</v>
          </cell>
          <cell r="I11">
            <v>15</v>
          </cell>
          <cell r="J11" t="str">
            <v/>
          </cell>
          <cell r="K11" t="e">
            <v>#VALUE!</v>
          </cell>
          <cell r="L11" t="e">
            <v>#VALUE!</v>
          </cell>
          <cell r="M11" t="str">
            <v>E</v>
          </cell>
          <cell r="N11">
            <v>0</v>
          </cell>
          <cell r="O11" t="str">
            <v>Cooling</v>
          </cell>
          <cell r="P11" t="str">
            <v/>
          </cell>
          <cell r="Q11" t="str">
            <v>Cooling</v>
          </cell>
          <cell r="R11" t="str">
            <v/>
          </cell>
          <cell r="S11" t="str">
            <v/>
          </cell>
          <cell r="T11" t="str">
            <v>Y</v>
          </cell>
          <cell r="U11" t="str">
            <v/>
          </cell>
          <cell r="V11">
            <v>0</v>
          </cell>
        </row>
        <row r="12">
          <cell r="A12">
            <v>9</v>
          </cell>
          <cell r="B12" t="str">
            <v>Com</v>
          </cell>
          <cell r="C12" t="str">
            <v xml:space="preserve">Unitary Equipment Economizer_Com, E - Cool </v>
          </cell>
          <cell r="D12" t="str">
            <v>Cooling</v>
          </cell>
          <cell r="E12" t="str">
            <v>Unitary Equipment Economizer</v>
          </cell>
          <cell r="F12" t="str">
            <v/>
          </cell>
          <cell r="G12" t="e">
            <v>#VALUE!</v>
          </cell>
          <cell r="H12" t="str">
            <v>Retrofit of existing equipment or the optional addition of an air-side economizer on new equipment where not required by code. This measure analyzes the cooling savings potential of the installation of an air side economizer on unitary equipment. This measure is applicable to dx and water cooled air systems.</v>
          </cell>
          <cell r="I12">
            <v>10</v>
          </cell>
          <cell r="J12" t="str">
            <v/>
          </cell>
          <cell r="K12" t="e">
            <v>#VALUE!</v>
          </cell>
          <cell r="L12" t="e">
            <v>#VALUE!</v>
          </cell>
          <cell r="M12" t="str">
            <v>E</v>
          </cell>
          <cell r="N12">
            <v>0</v>
          </cell>
          <cell r="O12" t="str">
            <v>Cooling</v>
          </cell>
          <cell r="P12" t="str">
            <v/>
          </cell>
          <cell r="Q12" t="str">
            <v>Cooling</v>
          </cell>
          <cell r="R12" t="str">
            <v/>
          </cell>
          <cell r="S12" t="str">
            <v/>
          </cell>
          <cell r="T12" t="str">
            <v>Y</v>
          </cell>
          <cell r="U12" t="str">
            <v/>
          </cell>
          <cell r="V12">
            <v>0</v>
          </cell>
        </row>
        <row r="13">
          <cell r="A13">
            <v>10</v>
          </cell>
          <cell r="B13" t="str">
            <v>Com</v>
          </cell>
          <cell r="C13" t="str">
            <v xml:space="preserve">Guest Room EM_Com, E - Cool [Building w Elec Heat] </v>
          </cell>
          <cell r="D13" t="str">
            <v>Cooling</v>
          </cell>
          <cell r="E13" t="str">
            <v>Guest Room EM</v>
          </cell>
          <cell r="F13" t="str">
            <v>Guest Room EM - Building w Elec Heat</v>
          </cell>
          <cell r="G13" t="e">
            <v>#VALUE!</v>
          </cell>
          <cell r="H13" t="str">
            <v>Installation of controls to minimize energy costs for guest room HVAC systems. Room temperatures are controlled to reduce energy consumption when a room is unoccupied.</v>
          </cell>
          <cell r="I13">
            <v>8</v>
          </cell>
          <cell r="J13" t="str">
            <v/>
          </cell>
          <cell r="K13" t="e">
            <v>#VALUE!</v>
          </cell>
          <cell r="L13" t="e">
            <v>#VALUE!</v>
          </cell>
          <cell r="M13" t="str">
            <v>E</v>
          </cell>
          <cell r="N13">
            <v>0</v>
          </cell>
          <cell r="O13" t="str">
            <v>Cooling</v>
          </cell>
          <cell r="P13" t="str">
            <v/>
          </cell>
          <cell r="Q13" t="str">
            <v>Cooling</v>
          </cell>
          <cell r="R13" t="str">
            <v/>
          </cell>
          <cell r="S13" t="str">
            <v/>
          </cell>
          <cell r="T13" t="str">
            <v>Y</v>
          </cell>
          <cell r="U13" t="str">
            <v/>
          </cell>
          <cell r="V13">
            <v>10</v>
          </cell>
        </row>
        <row r="14">
          <cell r="A14">
            <v>11</v>
          </cell>
          <cell r="B14" t="str">
            <v>Com</v>
          </cell>
          <cell r="C14" t="str">
            <v xml:space="preserve">Guest Room EM_Com, E - Heat [Building w Elec Heat] </v>
          </cell>
          <cell r="D14" t="str">
            <v>Space Heating</v>
          </cell>
          <cell r="E14" t="str">
            <v>Guest Room EM</v>
          </cell>
          <cell r="F14" t="str">
            <v>Guest Room EM - Building w Elec Heat</v>
          </cell>
          <cell r="G14" t="e">
            <v>#VALUE!</v>
          </cell>
          <cell r="H14" t="str">
            <v>Installation of controls to minimize energy costs for guest room HVAC systems. Room temperatures are controlled to reduce energy consumption when a room is unoccupied.</v>
          </cell>
          <cell r="I14">
            <v>8</v>
          </cell>
          <cell r="J14" t="str">
            <v/>
          </cell>
          <cell r="K14" t="e">
            <v>#VALUE!</v>
          </cell>
          <cell r="L14" t="e">
            <v>#VALUE!</v>
          </cell>
          <cell r="M14" t="str">
            <v>E</v>
          </cell>
          <cell r="N14">
            <v>0</v>
          </cell>
          <cell r="O14" t="str">
            <v>Space Heating</v>
          </cell>
          <cell r="P14" t="str">
            <v/>
          </cell>
          <cell r="Q14" t="str">
            <v>Space Heating</v>
          </cell>
          <cell r="R14" t="str">
            <v/>
          </cell>
          <cell r="S14" t="str">
            <v/>
          </cell>
          <cell r="T14" t="str">
            <v>Y</v>
          </cell>
          <cell r="U14" t="str">
            <v/>
          </cell>
          <cell r="V14">
            <v>10</v>
          </cell>
        </row>
        <row r="15">
          <cell r="A15">
            <v>12</v>
          </cell>
          <cell r="B15" t="str">
            <v>Com</v>
          </cell>
          <cell r="C15" t="str">
            <v xml:space="preserve">Guest Room EM_Com, E - Cool [Building w Gas Heat] </v>
          </cell>
          <cell r="D15" t="str">
            <v>Cooling</v>
          </cell>
          <cell r="E15" t="str">
            <v>Guest Room EM</v>
          </cell>
          <cell r="F15" t="str">
            <v>Guest Room EM - Building w Gas Heat</v>
          </cell>
          <cell r="G15" t="e">
            <v>#VALUE!</v>
          </cell>
          <cell r="H15" t="str">
            <v>Installation of controls to minimize energy costs for guest room HVAC systems. Room temperatures are controlled to reduce energy consumption when a room is unoccupied.</v>
          </cell>
          <cell r="I15">
            <v>8</v>
          </cell>
          <cell r="J15" t="str">
            <v/>
          </cell>
          <cell r="K15" t="e">
            <v>#VALUE!</v>
          </cell>
          <cell r="L15" t="e">
            <v>#VALUE!</v>
          </cell>
          <cell r="M15" t="str">
            <v>E</v>
          </cell>
          <cell r="N15">
            <v>0</v>
          </cell>
          <cell r="O15" t="str">
            <v>Cooling</v>
          </cell>
          <cell r="P15" t="str">
            <v/>
          </cell>
          <cell r="Q15" t="str">
            <v>Cooling</v>
          </cell>
          <cell r="R15" t="str">
            <v/>
          </cell>
          <cell r="S15" t="str">
            <v/>
          </cell>
          <cell r="T15" t="str">
            <v>Y</v>
          </cell>
          <cell r="U15" t="str">
            <v/>
          </cell>
          <cell r="V15">
            <v>12</v>
          </cell>
        </row>
        <row r="16">
          <cell r="A16">
            <v>13</v>
          </cell>
          <cell r="B16" t="str">
            <v>Com</v>
          </cell>
          <cell r="C16" t="str">
            <v xml:space="preserve">Guest Room EM_Com, G - Heat [Building w Gas Heat] </v>
          </cell>
          <cell r="D16" t="str">
            <v>Space Heating</v>
          </cell>
          <cell r="E16" t="str">
            <v>Guest Room EM</v>
          </cell>
          <cell r="F16" t="str">
            <v>Guest Room EM - Building w Gas Heat</v>
          </cell>
          <cell r="G16" t="e">
            <v>#VALUE!</v>
          </cell>
          <cell r="H16" t="str">
            <v>Installation of controls to minimize energy costs for guest room HVAC systems. Room temperatures are controlled to reduce energy consumption when a room is unoccupied.</v>
          </cell>
          <cell r="I16">
            <v>8</v>
          </cell>
          <cell r="J16" t="str">
            <v/>
          </cell>
          <cell r="K16" t="e">
            <v>#VALUE!</v>
          </cell>
          <cell r="L16" t="e">
            <v>#VALUE!</v>
          </cell>
          <cell r="M16" t="str">
            <v>G</v>
          </cell>
          <cell r="N16">
            <v>0</v>
          </cell>
          <cell r="O16" t="str">
            <v>Space Heating</v>
          </cell>
          <cell r="P16" t="str">
            <v/>
          </cell>
          <cell r="Q16" t="str">
            <v>Space Heating</v>
          </cell>
          <cell r="R16" t="str">
            <v/>
          </cell>
          <cell r="S16" t="str">
            <v/>
          </cell>
          <cell r="T16" t="str">
            <v>Y</v>
          </cell>
          <cell r="U16" t="str">
            <v/>
          </cell>
          <cell r="V16">
            <v>12</v>
          </cell>
        </row>
        <row r="17">
          <cell r="A17">
            <v>14</v>
          </cell>
          <cell r="B17" t="str">
            <v>Com</v>
          </cell>
          <cell r="C17" t="str">
            <v xml:space="preserve">Guest Room EM_Com, E - Cool [Building w Oil Heat] </v>
          </cell>
          <cell r="D17" t="str">
            <v>Cooling</v>
          </cell>
          <cell r="E17" t="str">
            <v>Guest Room EM</v>
          </cell>
          <cell r="F17" t="str">
            <v>Guest Room EM - Building w Oil Heat</v>
          </cell>
          <cell r="G17" t="e">
            <v>#VALUE!</v>
          </cell>
          <cell r="H17" t="str">
            <v>Installation of controls to minimize energy costs for guest room HVAC systems. Room temperatures are controlled to reduce energy consumption when a room is unoccupied.</v>
          </cell>
          <cell r="I17">
            <v>8</v>
          </cell>
          <cell r="J17" t="str">
            <v/>
          </cell>
          <cell r="K17" t="e">
            <v>#VALUE!</v>
          </cell>
          <cell r="L17" t="e">
            <v>#VALUE!</v>
          </cell>
          <cell r="M17" t="str">
            <v>E</v>
          </cell>
          <cell r="N17">
            <v>0</v>
          </cell>
          <cell r="O17" t="str">
            <v>Cooling</v>
          </cell>
          <cell r="P17" t="str">
            <v/>
          </cell>
          <cell r="Q17" t="str">
            <v>Cooling</v>
          </cell>
          <cell r="R17" t="str">
            <v/>
          </cell>
          <cell r="S17" t="str">
            <v/>
          </cell>
          <cell r="T17" t="str">
            <v>Y</v>
          </cell>
          <cell r="U17" t="str">
            <v/>
          </cell>
          <cell r="V17">
            <v>14</v>
          </cell>
        </row>
        <row r="18">
          <cell r="A18">
            <v>15</v>
          </cell>
          <cell r="B18" t="str">
            <v>Com</v>
          </cell>
          <cell r="C18" t="str">
            <v xml:space="preserve">Guest Room EM_Com, O - Heat [Building w Oil Heat] </v>
          </cell>
          <cell r="D18" t="str">
            <v>Space Heating</v>
          </cell>
          <cell r="E18" t="str">
            <v>Guest Room EM</v>
          </cell>
          <cell r="F18" t="str">
            <v>Guest Room EM - Building w Oil Heat</v>
          </cell>
          <cell r="G18" t="e">
            <v>#VALUE!</v>
          </cell>
          <cell r="H18" t="str">
            <v>Installation of controls to minimize energy costs for guest room HVAC systems. Room temperatures are controlled to reduce energy consumption when a room is unoccupied.</v>
          </cell>
          <cell r="I18">
            <v>8</v>
          </cell>
          <cell r="J18" t="str">
            <v/>
          </cell>
          <cell r="K18" t="e">
            <v>#VALUE!</v>
          </cell>
          <cell r="L18" t="e">
            <v>#VALUE!</v>
          </cell>
          <cell r="M18" t="str">
            <v>O</v>
          </cell>
          <cell r="N18">
            <v>0</v>
          </cell>
          <cell r="O18" t="str">
            <v>Space Heating</v>
          </cell>
          <cell r="P18" t="str">
            <v/>
          </cell>
          <cell r="Q18" t="str">
            <v>Space Heating</v>
          </cell>
          <cell r="R18" t="str">
            <v/>
          </cell>
          <cell r="S18" t="str">
            <v/>
          </cell>
          <cell r="T18" t="str">
            <v>Y</v>
          </cell>
          <cell r="U18" t="str">
            <v/>
          </cell>
          <cell r="V18">
            <v>14</v>
          </cell>
        </row>
        <row r="19">
          <cell r="A19">
            <v>16</v>
          </cell>
          <cell r="B19" t="str">
            <v>Com</v>
          </cell>
          <cell r="C19" t="str">
            <v xml:space="preserve">Guest Room EM_Com, E - Cool [Building w Propane Heat] </v>
          </cell>
          <cell r="D19" t="str">
            <v>Cooling</v>
          </cell>
          <cell r="E19" t="str">
            <v>Guest Room EM</v>
          </cell>
          <cell r="F19" t="str">
            <v>Guest Room EM - Building w Propane Heat</v>
          </cell>
          <cell r="G19" t="e">
            <v>#VALUE!</v>
          </cell>
          <cell r="H19" t="str">
            <v>Installation of controls to minimize energy costs for guest room HVAC systems. Room temperatures are controlled to reduce energy consumption when a room is unoccupied.</v>
          </cell>
          <cell r="I19">
            <v>8</v>
          </cell>
          <cell r="J19" t="str">
            <v/>
          </cell>
          <cell r="K19" t="e">
            <v>#VALUE!</v>
          </cell>
          <cell r="L19" t="e">
            <v>#VALUE!</v>
          </cell>
          <cell r="M19" t="str">
            <v>E</v>
          </cell>
          <cell r="N19">
            <v>0</v>
          </cell>
          <cell r="O19" t="str">
            <v>Cooling</v>
          </cell>
          <cell r="P19" t="str">
            <v/>
          </cell>
          <cell r="Q19" t="str">
            <v>Cooling</v>
          </cell>
          <cell r="R19" t="str">
            <v/>
          </cell>
          <cell r="S19" t="str">
            <v/>
          </cell>
          <cell r="T19" t="str">
            <v>Y</v>
          </cell>
          <cell r="U19" t="str">
            <v/>
          </cell>
          <cell r="V19">
            <v>16</v>
          </cell>
        </row>
        <row r="20">
          <cell r="A20">
            <v>17</v>
          </cell>
          <cell r="B20" t="str">
            <v>Com</v>
          </cell>
          <cell r="C20" t="str">
            <v xml:space="preserve">Guest Room EM_Com, P - Heat [Building w Propane Heat] </v>
          </cell>
          <cell r="D20" t="str">
            <v>Space Heating</v>
          </cell>
          <cell r="E20" t="str">
            <v>Guest Room EM</v>
          </cell>
          <cell r="F20" t="str">
            <v>Guest Room EM - Building w Propane Heat</v>
          </cell>
          <cell r="G20" t="e">
            <v>#VALUE!</v>
          </cell>
          <cell r="H20" t="str">
            <v>Installation of controls to minimize energy costs for guest room HVAC systems. Room temperatures are controlled to reduce energy consumption when a room is unoccupied.</v>
          </cell>
          <cell r="I20">
            <v>8</v>
          </cell>
          <cell r="J20" t="str">
            <v/>
          </cell>
          <cell r="K20" t="e">
            <v>#VALUE!</v>
          </cell>
          <cell r="L20" t="e">
            <v>#VALUE!</v>
          </cell>
          <cell r="M20" t="str">
            <v>Prp</v>
          </cell>
          <cell r="N20">
            <v>0</v>
          </cell>
          <cell r="O20" t="str">
            <v>Space Heating</v>
          </cell>
          <cell r="P20" t="str">
            <v/>
          </cell>
          <cell r="Q20" t="str">
            <v>Space Heating</v>
          </cell>
          <cell r="R20" t="str">
            <v/>
          </cell>
          <cell r="S20" t="str">
            <v/>
          </cell>
          <cell r="T20" t="str">
            <v>Y</v>
          </cell>
          <cell r="U20" t="str">
            <v/>
          </cell>
          <cell r="V20">
            <v>16</v>
          </cell>
        </row>
        <row r="21">
          <cell r="A21">
            <v>18</v>
          </cell>
          <cell r="B21" t="str">
            <v>Com</v>
          </cell>
          <cell r="C21" t="str">
            <v xml:space="preserve">AC Tuneup_Com, E - Cool [ASHP] </v>
          </cell>
          <cell r="D21" t="str">
            <v>Cooling</v>
          </cell>
          <cell r="E21" t="str">
            <v>AC Tuneup</v>
          </cell>
          <cell r="F21" t="str">
            <v>ASHP Tuneup</v>
          </cell>
          <cell r="G21" t="e">
            <v>#VALUE!</v>
          </cell>
          <cell r="H21" t="str">
            <v>Commercial air-source heat pump tune-up involves inspection of mechanical/electrical components operation and coils cleaning.</v>
          </cell>
          <cell r="I21">
            <v>5</v>
          </cell>
          <cell r="J21" t="str">
            <v/>
          </cell>
          <cell r="K21" t="e">
            <v>#VALUE!</v>
          </cell>
          <cell r="L21" t="e">
            <v>#VALUE!</v>
          </cell>
          <cell r="M21" t="str">
            <v>E</v>
          </cell>
          <cell r="N21">
            <v>0</v>
          </cell>
          <cell r="O21" t="str">
            <v>Cooling</v>
          </cell>
          <cell r="P21" t="str">
            <v/>
          </cell>
          <cell r="Q21" t="str">
            <v>Cooling</v>
          </cell>
          <cell r="R21" t="str">
            <v/>
          </cell>
          <cell r="S21" t="str">
            <v/>
          </cell>
          <cell r="T21" t="str">
            <v>Y</v>
          </cell>
          <cell r="U21" t="str">
            <v/>
          </cell>
          <cell r="V21">
            <v>18</v>
          </cell>
        </row>
        <row r="22">
          <cell r="A22">
            <v>19</v>
          </cell>
          <cell r="B22" t="str">
            <v>Com</v>
          </cell>
          <cell r="C22" t="str">
            <v xml:space="preserve">AC Tuneup_Com, E - Heat [ASHP] </v>
          </cell>
          <cell r="D22" t="str">
            <v>Space Heating</v>
          </cell>
          <cell r="E22" t="str">
            <v>AC Tuneup</v>
          </cell>
          <cell r="F22" t="str">
            <v>ASHP Tuneup</v>
          </cell>
          <cell r="G22" t="e">
            <v>#VALUE!</v>
          </cell>
          <cell r="H22" t="str">
            <v>Commercial air-source heat pump tune-up involves inspection of mechanical/electrical components operation and coils cleaning.</v>
          </cell>
          <cell r="I22">
            <v>5</v>
          </cell>
          <cell r="J22" t="str">
            <v/>
          </cell>
          <cell r="K22" t="e">
            <v>#VALUE!</v>
          </cell>
          <cell r="L22" t="e">
            <v>#VALUE!</v>
          </cell>
          <cell r="M22" t="str">
            <v>E</v>
          </cell>
          <cell r="N22">
            <v>0</v>
          </cell>
          <cell r="O22" t="str">
            <v>Space Heating</v>
          </cell>
          <cell r="P22" t="str">
            <v/>
          </cell>
          <cell r="Q22" t="str">
            <v>Space Heating</v>
          </cell>
          <cell r="R22" t="str">
            <v/>
          </cell>
          <cell r="S22" t="str">
            <v/>
          </cell>
          <cell r="T22" t="str">
            <v>Y</v>
          </cell>
          <cell r="U22" t="str">
            <v/>
          </cell>
          <cell r="V22">
            <v>18</v>
          </cell>
        </row>
        <row r="23">
          <cell r="A23">
            <v>20</v>
          </cell>
          <cell r="B23" t="str">
            <v>Com</v>
          </cell>
          <cell r="C23" t="str">
            <v xml:space="preserve">AC Tuneup_Com, E - Cool [Unitary AC] </v>
          </cell>
          <cell r="D23" t="str">
            <v>Cooling</v>
          </cell>
          <cell r="E23" t="str">
            <v>AC Tuneup</v>
          </cell>
          <cell r="F23" t="str">
            <v>Unitary AC Tuneup</v>
          </cell>
          <cell r="G23" t="e">
            <v>#VALUE!</v>
          </cell>
          <cell r="H23" t="str">
            <v/>
          </cell>
          <cell r="I23">
            <v>5</v>
          </cell>
          <cell r="J23" t="str">
            <v/>
          </cell>
          <cell r="K23" t="e">
            <v>#VALUE!</v>
          </cell>
          <cell r="L23" t="e">
            <v>#VALUE!</v>
          </cell>
          <cell r="M23" t="str">
            <v>E</v>
          </cell>
          <cell r="N23">
            <v>0</v>
          </cell>
          <cell r="O23" t="str">
            <v>Cooling</v>
          </cell>
          <cell r="P23" t="str">
            <v/>
          </cell>
          <cell r="Q23" t="str">
            <v>Cooling</v>
          </cell>
          <cell r="R23" t="str">
            <v/>
          </cell>
          <cell r="S23" t="str">
            <v/>
          </cell>
          <cell r="T23" t="str">
            <v>Y</v>
          </cell>
          <cell r="U23" t="str">
            <v/>
          </cell>
          <cell r="V23">
            <v>0</v>
          </cell>
        </row>
        <row r="24">
          <cell r="A24">
            <v>21</v>
          </cell>
          <cell r="B24" t="str">
            <v>Com</v>
          </cell>
          <cell r="C24" t="str">
            <v xml:space="preserve">DCV_Com, E - Cool [Building w Elec Heat] </v>
          </cell>
          <cell r="D24" t="str">
            <v>Cooling</v>
          </cell>
          <cell r="E24" t="str">
            <v>Demand Control Ventilation</v>
          </cell>
          <cell r="F24" t="str">
            <v>DCV - Elec Heat</v>
          </cell>
          <cell r="G24" t="e">
            <v>#VALUE!</v>
          </cell>
          <cell r="H24"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4">
            <v>15</v>
          </cell>
          <cell r="J24" t="str">
            <v/>
          </cell>
          <cell r="K24" t="e">
            <v>#VALUE!</v>
          </cell>
          <cell r="L24" t="e">
            <v>#VALUE!</v>
          </cell>
          <cell r="M24" t="str">
            <v>E</v>
          </cell>
          <cell r="N24">
            <v>0</v>
          </cell>
          <cell r="O24" t="str">
            <v>Cooling</v>
          </cell>
          <cell r="P24" t="str">
            <v/>
          </cell>
          <cell r="Q24" t="str">
            <v>Cooling</v>
          </cell>
          <cell r="R24" t="str">
            <v/>
          </cell>
          <cell r="S24" t="str">
            <v/>
          </cell>
          <cell r="T24" t="str">
            <v>Y</v>
          </cell>
          <cell r="U24" t="str">
            <v/>
          </cell>
          <cell r="V24">
            <v>21</v>
          </cell>
        </row>
        <row r="25">
          <cell r="A25">
            <v>22</v>
          </cell>
          <cell r="B25" t="str">
            <v>Com</v>
          </cell>
          <cell r="C25" t="str">
            <v xml:space="preserve">DCV_Com, E - Heat [Building w Elec Heat] </v>
          </cell>
          <cell r="D25" t="str">
            <v>Space Heating</v>
          </cell>
          <cell r="E25" t="str">
            <v>Demand Control Ventilation</v>
          </cell>
          <cell r="F25" t="str">
            <v>DCV - Elec Heat</v>
          </cell>
          <cell r="G25" t="e">
            <v>#VALUE!</v>
          </cell>
          <cell r="H25"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5">
            <v>15</v>
          </cell>
          <cell r="J25" t="str">
            <v/>
          </cell>
          <cell r="K25" t="e">
            <v>#VALUE!</v>
          </cell>
          <cell r="L25" t="e">
            <v>#VALUE!</v>
          </cell>
          <cell r="M25" t="str">
            <v>E</v>
          </cell>
          <cell r="N25">
            <v>0</v>
          </cell>
          <cell r="O25" t="str">
            <v>Space Heating</v>
          </cell>
          <cell r="P25" t="str">
            <v/>
          </cell>
          <cell r="Q25" t="str">
            <v>Space Heating</v>
          </cell>
          <cell r="R25" t="str">
            <v/>
          </cell>
          <cell r="S25" t="str">
            <v/>
          </cell>
          <cell r="T25" t="str">
            <v>Y</v>
          </cell>
          <cell r="U25" t="str">
            <v/>
          </cell>
          <cell r="V25">
            <v>21</v>
          </cell>
        </row>
        <row r="26">
          <cell r="A26">
            <v>23</v>
          </cell>
          <cell r="B26" t="str">
            <v>Com</v>
          </cell>
          <cell r="C26" t="str">
            <v xml:space="preserve">DCV_Com, E - Vent [Building w Elec Heat] </v>
          </cell>
          <cell r="D26" t="str">
            <v>Ventilation</v>
          </cell>
          <cell r="E26" t="str">
            <v>Demand Control Ventilation</v>
          </cell>
          <cell r="F26" t="str">
            <v>DCV - Elec Heat</v>
          </cell>
          <cell r="G26" t="e">
            <v>#VALUE!</v>
          </cell>
          <cell r="H26"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6">
            <v>15</v>
          </cell>
          <cell r="J26" t="str">
            <v/>
          </cell>
          <cell r="K26" t="e">
            <v>#VALUE!</v>
          </cell>
          <cell r="L26" t="e">
            <v>#VALUE!</v>
          </cell>
          <cell r="M26" t="str">
            <v>E</v>
          </cell>
          <cell r="N26">
            <v>0</v>
          </cell>
          <cell r="O26" t="str">
            <v>Ventilation</v>
          </cell>
          <cell r="P26" t="str">
            <v/>
          </cell>
          <cell r="Q26" t="str">
            <v>Ventilation</v>
          </cell>
          <cell r="R26" t="str">
            <v/>
          </cell>
          <cell r="S26" t="str">
            <v/>
          </cell>
          <cell r="T26" t="str">
            <v>Y</v>
          </cell>
          <cell r="U26" t="str">
            <v/>
          </cell>
          <cell r="V26">
            <v>21</v>
          </cell>
        </row>
        <row r="27">
          <cell r="A27">
            <v>24</v>
          </cell>
          <cell r="B27" t="str">
            <v>Com</v>
          </cell>
          <cell r="C27" t="str">
            <v xml:space="preserve">DCV_Com, E - Cool [Building w Gas Heat] </v>
          </cell>
          <cell r="D27" t="str">
            <v>Cooling</v>
          </cell>
          <cell r="E27" t="str">
            <v>Demand Control Ventilation</v>
          </cell>
          <cell r="F27" t="str">
            <v>DCV - Gas Heat</v>
          </cell>
          <cell r="G27" t="e">
            <v>#VALUE!</v>
          </cell>
          <cell r="H27"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7">
            <v>15</v>
          </cell>
          <cell r="J27" t="str">
            <v/>
          </cell>
          <cell r="K27" t="e">
            <v>#VALUE!</v>
          </cell>
          <cell r="L27" t="e">
            <v>#VALUE!</v>
          </cell>
          <cell r="M27" t="str">
            <v>E</v>
          </cell>
          <cell r="N27">
            <v>0</v>
          </cell>
          <cell r="O27" t="str">
            <v>Cooling</v>
          </cell>
          <cell r="P27" t="str">
            <v/>
          </cell>
          <cell r="Q27" t="str">
            <v>Cooling</v>
          </cell>
          <cell r="R27" t="str">
            <v/>
          </cell>
          <cell r="S27" t="str">
            <v/>
          </cell>
          <cell r="T27" t="str">
            <v>Y</v>
          </cell>
          <cell r="U27" t="str">
            <v/>
          </cell>
          <cell r="V27">
            <v>24</v>
          </cell>
        </row>
        <row r="28">
          <cell r="A28">
            <v>25</v>
          </cell>
          <cell r="B28" t="str">
            <v>Com</v>
          </cell>
          <cell r="C28" t="str">
            <v xml:space="preserve">DCV_Com, G - Heat [Building w Gas Heat] </v>
          </cell>
          <cell r="D28" t="str">
            <v>Space Heating</v>
          </cell>
          <cell r="E28" t="str">
            <v>Demand Control Ventilation</v>
          </cell>
          <cell r="F28" t="str">
            <v>DCV - Gas Heat</v>
          </cell>
          <cell r="G28" t="e">
            <v>#VALUE!</v>
          </cell>
          <cell r="H28"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8">
            <v>15</v>
          </cell>
          <cell r="J28" t="str">
            <v/>
          </cell>
          <cell r="K28" t="e">
            <v>#VALUE!</v>
          </cell>
          <cell r="L28" t="e">
            <v>#VALUE!</v>
          </cell>
          <cell r="M28" t="str">
            <v>G</v>
          </cell>
          <cell r="N28">
            <v>0</v>
          </cell>
          <cell r="O28" t="str">
            <v>Space Heating</v>
          </cell>
          <cell r="P28" t="str">
            <v/>
          </cell>
          <cell r="Q28" t="str">
            <v>Space Heating</v>
          </cell>
          <cell r="R28" t="str">
            <v/>
          </cell>
          <cell r="S28" t="str">
            <v/>
          </cell>
          <cell r="T28" t="str">
            <v>Y</v>
          </cell>
          <cell r="U28" t="str">
            <v/>
          </cell>
          <cell r="V28">
            <v>24</v>
          </cell>
        </row>
        <row r="29">
          <cell r="A29">
            <v>26</v>
          </cell>
          <cell r="B29" t="str">
            <v>Com</v>
          </cell>
          <cell r="C29" t="str">
            <v xml:space="preserve">DCV_Com, E - Vent [Building w Gas Heat] </v>
          </cell>
          <cell r="D29" t="str">
            <v>Ventilation</v>
          </cell>
          <cell r="E29" t="str">
            <v>Demand Control Ventilation</v>
          </cell>
          <cell r="F29" t="str">
            <v>DCV - Gas Heat</v>
          </cell>
          <cell r="G29" t="e">
            <v>#VALUE!</v>
          </cell>
          <cell r="H29"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29">
            <v>15</v>
          </cell>
          <cell r="J29" t="str">
            <v/>
          </cell>
          <cell r="K29" t="e">
            <v>#VALUE!</v>
          </cell>
          <cell r="L29" t="e">
            <v>#VALUE!</v>
          </cell>
          <cell r="M29" t="str">
            <v>E</v>
          </cell>
          <cell r="N29">
            <v>0</v>
          </cell>
          <cell r="O29" t="str">
            <v>Ventilation</v>
          </cell>
          <cell r="P29" t="str">
            <v/>
          </cell>
          <cell r="Q29" t="str">
            <v>Ventilation</v>
          </cell>
          <cell r="R29" t="str">
            <v/>
          </cell>
          <cell r="S29" t="str">
            <v/>
          </cell>
          <cell r="T29" t="str">
            <v>Y</v>
          </cell>
          <cell r="U29" t="str">
            <v/>
          </cell>
          <cell r="V29">
            <v>24</v>
          </cell>
        </row>
        <row r="30">
          <cell r="A30">
            <v>27</v>
          </cell>
          <cell r="B30" t="str">
            <v>Com</v>
          </cell>
          <cell r="C30" t="str">
            <v xml:space="preserve">DCV_Com, E - Cool [Building w Oil Heat] </v>
          </cell>
          <cell r="D30" t="str">
            <v>Cooling</v>
          </cell>
          <cell r="E30" t="str">
            <v>Demand Control Ventilation</v>
          </cell>
          <cell r="F30" t="str">
            <v>DCV - Elec Heat</v>
          </cell>
          <cell r="G30" t="e">
            <v>#VALUE!</v>
          </cell>
          <cell r="H30"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0">
            <v>15</v>
          </cell>
          <cell r="J30" t="str">
            <v/>
          </cell>
          <cell r="K30" t="e">
            <v>#VALUE!</v>
          </cell>
          <cell r="L30" t="e">
            <v>#VALUE!</v>
          </cell>
          <cell r="M30" t="str">
            <v>E</v>
          </cell>
          <cell r="N30">
            <v>0</v>
          </cell>
          <cell r="O30" t="str">
            <v>Cooling</v>
          </cell>
          <cell r="P30" t="str">
            <v/>
          </cell>
          <cell r="Q30" t="str">
            <v>Cooling</v>
          </cell>
          <cell r="R30" t="str">
            <v/>
          </cell>
          <cell r="S30" t="str">
            <v/>
          </cell>
          <cell r="T30" t="str">
            <v>Y</v>
          </cell>
          <cell r="U30" t="str">
            <v/>
          </cell>
          <cell r="V30">
            <v>27</v>
          </cell>
        </row>
        <row r="31">
          <cell r="A31">
            <v>28</v>
          </cell>
          <cell r="B31" t="str">
            <v>Com</v>
          </cell>
          <cell r="C31" t="str">
            <v xml:space="preserve">DCV_Com, O - Heat [Building w Oil Heat] </v>
          </cell>
          <cell r="D31" t="str">
            <v>Space Heating</v>
          </cell>
          <cell r="E31" t="str">
            <v>Demand Control Ventilation</v>
          </cell>
          <cell r="F31" t="str">
            <v>DCV - Elec Heat</v>
          </cell>
          <cell r="G31" t="e">
            <v>#VALUE!</v>
          </cell>
          <cell r="H31"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1">
            <v>15</v>
          </cell>
          <cell r="J31" t="str">
            <v/>
          </cell>
          <cell r="K31" t="e">
            <v>#VALUE!</v>
          </cell>
          <cell r="L31" t="e">
            <v>#VALUE!</v>
          </cell>
          <cell r="M31" t="str">
            <v>O</v>
          </cell>
          <cell r="N31">
            <v>0</v>
          </cell>
          <cell r="O31" t="str">
            <v>Space Heating</v>
          </cell>
          <cell r="P31" t="str">
            <v/>
          </cell>
          <cell r="Q31" t="str">
            <v>Space Heating</v>
          </cell>
          <cell r="R31" t="str">
            <v/>
          </cell>
          <cell r="S31" t="str">
            <v/>
          </cell>
          <cell r="T31" t="str">
            <v>Y</v>
          </cell>
          <cell r="U31" t="str">
            <v/>
          </cell>
          <cell r="V31">
            <v>27</v>
          </cell>
        </row>
        <row r="32">
          <cell r="A32">
            <v>29</v>
          </cell>
          <cell r="B32" t="str">
            <v>Com</v>
          </cell>
          <cell r="C32" t="str">
            <v xml:space="preserve">DCV_Com, E - Vent [Building w Oil Heat] </v>
          </cell>
          <cell r="D32" t="str">
            <v>Ventilation</v>
          </cell>
          <cell r="E32" t="str">
            <v>Demand Control Ventilation</v>
          </cell>
          <cell r="F32" t="str">
            <v>DCV - Elec Heat</v>
          </cell>
          <cell r="G32" t="e">
            <v>#VALUE!</v>
          </cell>
          <cell r="H32"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2">
            <v>15</v>
          </cell>
          <cell r="J32" t="str">
            <v/>
          </cell>
          <cell r="K32" t="e">
            <v>#VALUE!</v>
          </cell>
          <cell r="L32" t="e">
            <v>#VALUE!</v>
          </cell>
          <cell r="M32" t="str">
            <v>E</v>
          </cell>
          <cell r="N32">
            <v>0</v>
          </cell>
          <cell r="O32" t="str">
            <v>Ventilation</v>
          </cell>
          <cell r="P32" t="str">
            <v/>
          </cell>
          <cell r="Q32" t="str">
            <v>Ventilation</v>
          </cell>
          <cell r="R32" t="str">
            <v/>
          </cell>
          <cell r="S32" t="str">
            <v/>
          </cell>
          <cell r="T32" t="str">
            <v>Y</v>
          </cell>
          <cell r="U32" t="str">
            <v/>
          </cell>
          <cell r="V32">
            <v>27</v>
          </cell>
        </row>
        <row r="33">
          <cell r="A33">
            <v>30</v>
          </cell>
          <cell r="B33" t="str">
            <v>Com</v>
          </cell>
          <cell r="C33" t="str">
            <v xml:space="preserve">DCV_Com, E - Cool [Building w Propane Heat] </v>
          </cell>
          <cell r="D33" t="str">
            <v>Cooling</v>
          </cell>
          <cell r="E33" t="str">
            <v>Demand Control Ventilation</v>
          </cell>
          <cell r="F33" t="str">
            <v>DCV - Gas Heat</v>
          </cell>
          <cell r="G33" t="e">
            <v>#VALUE!</v>
          </cell>
          <cell r="H33"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3">
            <v>15</v>
          </cell>
          <cell r="J33" t="str">
            <v/>
          </cell>
          <cell r="K33" t="e">
            <v>#VALUE!</v>
          </cell>
          <cell r="L33" t="e">
            <v>#VALUE!</v>
          </cell>
          <cell r="M33" t="str">
            <v>E</v>
          </cell>
          <cell r="N33">
            <v>0</v>
          </cell>
          <cell r="O33" t="str">
            <v>Cooling</v>
          </cell>
          <cell r="P33" t="str">
            <v/>
          </cell>
          <cell r="Q33" t="str">
            <v>Cooling</v>
          </cell>
          <cell r="R33" t="str">
            <v/>
          </cell>
          <cell r="S33" t="str">
            <v/>
          </cell>
          <cell r="T33" t="str">
            <v>Y</v>
          </cell>
          <cell r="U33" t="str">
            <v/>
          </cell>
          <cell r="V33">
            <v>30</v>
          </cell>
        </row>
        <row r="34">
          <cell r="A34">
            <v>31</v>
          </cell>
          <cell r="B34" t="str">
            <v>Com</v>
          </cell>
          <cell r="C34" t="str">
            <v xml:space="preserve">DCV_Com, P - Heat [Building w Propane Heat] </v>
          </cell>
          <cell r="D34" t="str">
            <v>Space Heating</v>
          </cell>
          <cell r="E34" t="str">
            <v>Demand Control Ventilation</v>
          </cell>
          <cell r="F34" t="str">
            <v>DCV - Gas Heat</v>
          </cell>
          <cell r="G34" t="e">
            <v>#VALUE!</v>
          </cell>
          <cell r="H34"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4">
            <v>15</v>
          </cell>
          <cell r="J34" t="str">
            <v/>
          </cell>
          <cell r="K34" t="e">
            <v>#VALUE!</v>
          </cell>
          <cell r="L34" t="e">
            <v>#VALUE!</v>
          </cell>
          <cell r="M34" t="str">
            <v>Prp</v>
          </cell>
          <cell r="N34">
            <v>0</v>
          </cell>
          <cell r="O34" t="str">
            <v>Space Heating</v>
          </cell>
          <cell r="P34" t="str">
            <v/>
          </cell>
          <cell r="Q34" t="str">
            <v>Space Heating</v>
          </cell>
          <cell r="R34" t="str">
            <v/>
          </cell>
          <cell r="S34" t="str">
            <v/>
          </cell>
          <cell r="T34" t="str">
            <v>Y</v>
          </cell>
          <cell r="U34" t="str">
            <v/>
          </cell>
          <cell r="V34">
            <v>30</v>
          </cell>
        </row>
        <row r="35">
          <cell r="A35">
            <v>32</v>
          </cell>
          <cell r="B35" t="str">
            <v>Com</v>
          </cell>
          <cell r="C35" t="str">
            <v xml:space="preserve">DCV_Com, E - Vent [Building w Propane Heat] </v>
          </cell>
          <cell r="D35" t="str">
            <v>Ventilation</v>
          </cell>
          <cell r="E35" t="str">
            <v>Demand Control Ventilation</v>
          </cell>
          <cell r="F35" t="str">
            <v>DCV - Gas Heat</v>
          </cell>
          <cell r="G35" t="e">
            <v>#VALUE!</v>
          </cell>
          <cell r="H35" t="str">
            <v>Retrofit of existing equipment or the optional addition of demand control ventilation. This measure analyzes the cooling savings potential of the installation of demand control ventilation on unitary equipment. This measure is applicable to DX and water cooled air systems.</v>
          </cell>
          <cell r="I35">
            <v>15</v>
          </cell>
          <cell r="J35" t="str">
            <v/>
          </cell>
          <cell r="K35" t="e">
            <v>#VALUE!</v>
          </cell>
          <cell r="L35" t="e">
            <v>#VALUE!</v>
          </cell>
          <cell r="M35" t="str">
            <v>E</v>
          </cell>
          <cell r="N35">
            <v>0</v>
          </cell>
          <cell r="O35" t="str">
            <v>Ventilation</v>
          </cell>
          <cell r="P35" t="str">
            <v/>
          </cell>
          <cell r="Q35" t="str">
            <v>Ventilation</v>
          </cell>
          <cell r="R35" t="str">
            <v/>
          </cell>
          <cell r="S35" t="str">
            <v/>
          </cell>
          <cell r="T35" t="str">
            <v>Y</v>
          </cell>
          <cell r="U35" t="str">
            <v/>
          </cell>
          <cell r="V35">
            <v>30</v>
          </cell>
        </row>
        <row r="36">
          <cell r="A36">
            <v>33</v>
          </cell>
          <cell r="B36" t="str">
            <v>Com</v>
          </cell>
          <cell r="C36" t="str">
            <v xml:space="preserve">Controls for Unitary AC_Com, E - Cool </v>
          </cell>
          <cell r="D36" t="str">
            <v>Cooling</v>
          </cell>
          <cell r="E36" t="str">
            <v>Controls for Unitary AC</v>
          </cell>
          <cell r="F36" t="str">
            <v/>
          </cell>
          <cell r="G36" t="e">
            <v>#VALUE!</v>
          </cell>
          <cell r="H36" t="str">
            <v xml:space="preserve">Unitary packaged (RTU) advanced controls </v>
          </cell>
          <cell r="I36">
            <v>15</v>
          </cell>
          <cell r="J36" t="str">
            <v/>
          </cell>
          <cell r="K36" t="e">
            <v>#VALUE!</v>
          </cell>
          <cell r="L36" t="e">
            <v>#VALUE!</v>
          </cell>
          <cell r="M36" t="str">
            <v>E</v>
          </cell>
          <cell r="N36">
            <v>0</v>
          </cell>
          <cell r="O36" t="str">
            <v>Cooling</v>
          </cell>
          <cell r="P36" t="str">
            <v/>
          </cell>
          <cell r="Q36" t="str">
            <v>Cooling</v>
          </cell>
          <cell r="R36" t="str">
            <v/>
          </cell>
          <cell r="S36" t="str">
            <v/>
          </cell>
          <cell r="T36" t="str">
            <v>Y</v>
          </cell>
          <cell r="U36" t="str">
            <v/>
          </cell>
          <cell r="V36">
            <v>0</v>
          </cell>
        </row>
        <row r="37">
          <cell r="A37">
            <v>34</v>
          </cell>
          <cell r="B37" t="str">
            <v>Com</v>
          </cell>
          <cell r="C37" t="str">
            <v xml:space="preserve">Optimized Unitary AC Sys_Com, E - Cool [Building w Elec Heat] </v>
          </cell>
          <cell r="D37" t="str">
            <v>Cooling</v>
          </cell>
          <cell r="E37" t="str">
            <v>Optimized UnitaryAC Distribution/Control System</v>
          </cell>
          <cell r="F37" t="str">
            <v>Optimized Unitary AC Sys</v>
          </cell>
          <cell r="G37" t="e">
            <v>#VALUE!</v>
          </cell>
          <cell r="H37"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37">
            <v>15</v>
          </cell>
          <cell r="J37" t="str">
            <v/>
          </cell>
          <cell r="K37" t="e">
            <v>#VALUE!</v>
          </cell>
          <cell r="L37" t="e">
            <v>#VALUE!</v>
          </cell>
          <cell r="M37" t="str">
            <v>E</v>
          </cell>
          <cell r="N37">
            <v>0</v>
          </cell>
          <cell r="O37" t="str">
            <v>Cooling</v>
          </cell>
          <cell r="P37" t="str">
            <v/>
          </cell>
          <cell r="Q37" t="str">
            <v>Cooling</v>
          </cell>
          <cell r="R37" t="str">
            <v/>
          </cell>
          <cell r="S37" t="str">
            <v/>
          </cell>
          <cell r="T37" t="str">
            <v>Y</v>
          </cell>
          <cell r="U37" t="str">
            <v/>
          </cell>
          <cell r="V37">
            <v>34</v>
          </cell>
        </row>
        <row r="38">
          <cell r="A38">
            <v>35</v>
          </cell>
          <cell r="B38" t="str">
            <v>Com</v>
          </cell>
          <cell r="C38" t="str">
            <v xml:space="preserve">Optimized Unitary AC Sys_Com, E - Heat [Building w Elec Heat] </v>
          </cell>
          <cell r="D38" t="str">
            <v>Space Heating</v>
          </cell>
          <cell r="E38" t="str">
            <v>Optimized UnitaryAC Distribution/Control System</v>
          </cell>
          <cell r="F38" t="str">
            <v>Optimized Unitary AC Sys</v>
          </cell>
          <cell r="G38" t="e">
            <v>#VALUE!</v>
          </cell>
          <cell r="H38"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38">
            <v>15</v>
          </cell>
          <cell r="J38" t="str">
            <v/>
          </cell>
          <cell r="K38" t="e">
            <v>#VALUE!</v>
          </cell>
          <cell r="L38" t="e">
            <v>#VALUE!</v>
          </cell>
          <cell r="M38" t="str">
            <v>E</v>
          </cell>
          <cell r="N38">
            <v>0</v>
          </cell>
          <cell r="O38" t="str">
            <v>Space Heating</v>
          </cell>
          <cell r="P38" t="str">
            <v/>
          </cell>
          <cell r="Q38" t="str">
            <v>Space Heating</v>
          </cell>
          <cell r="R38" t="str">
            <v/>
          </cell>
          <cell r="S38" t="str">
            <v/>
          </cell>
          <cell r="T38" t="str">
            <v>Y</v>
          </cell>
          <cell r="U38" t="str">
            <v/>
          </cell>
          <cell r="V38">
            <v>34</v>
          </cell>
        </row>
        <row r="39">
          <cell r="A39">
            <v>36</v>
          </cell>
          <cell r="B39" t="str">
            <v>Com</v>
          </cell>
          <cell r="C39" t="str">
            <v xml:space="preserve">Optimized Unitary AC Sys_Com, E - Cool [Building w Gas Heat] </v>
          </cell>
          <cell r="D39" t="str">
            <v>Cooling</v>
          </cell>
          <cell r="E39" t="str">
            <v>Optimized UnitaryAC Distribution/Control System</v>
          </cell>
          <cell r="F39" t="str">
            <v>Optimized Unitary AC Sys</v>
          </cell>
          <cell r="G39" t="e">
            <v>#VALUE!</v>
          </cell>
          <cell r="H39"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39">
            <v>15</v>
          </cell>
          <cell r="J39" t="str">
            <v/>
          </cell>
          <cell r="K39" t="e">
            <v>#VALUE!</v>
          </cell>
          <cell r="L39" t="e">
            <v>#VALUE!</v>
          </cell>
          <cell r="M39" t="str">
            <v>E</v>
          </cell>
          <cell r="N39">
            <v>0</v>
          </cell>
          <cell r="O39" t="str">
            <v>Cooling</v>
          </cell>
          <cell r="P39" t="str">
            <v/>
          </cell>
          <cell r="Q39" t="str">
            <v>Cooling</v>
          </cell>
          <cell r="R39" t="str">
            <v/>
          </cell>
          <cell r="S39" t="str">
            <v/>
          </cell>
          <cell r="T39" t="str">
            <v>Y</v>
          </cell>
          <cell r="U39" t="str">
            <v/>
          </cell>
          <cell r="V39">
            <v>36</v>
          </cell>
        </row>
        <row r="40">
          <cell r="A40">
            <v>37</v>
          </cell>
          <cell r="B40" t="str">
            <v>Com</v>
          </cell>
          <cell r="C40" t="str">
            <v xml:space="preserve">Optimized Unitary AC Sys_Com, G - Heat [Building w Gas Heat] </v>
          </cell>
          <cell r="D40" t="str">
            <v>Space Heating</v>
          </cell>
          <cell r="E40" t="str">
            <v>Optimized UnitaryAC Distribution/Control System</v>
          </cell>
          <cell r="F40" t="str">
            <v>Optimized Unitary AC Sys</v>
          </cell>
          <cell r="G40" t="e">
            <v>#VALUE!</v>
          </cell>
          <cell r="H40"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40">
            <v>15</v>
          </cell>
          <cell r="J40" t="str">
            <v/>
          </cell>
          <cell r="K40" t="e">
            <v>#VALUE!</v>
          </cell>
          <cell r="L40" t="e">
            <v>#VALUE!</v>
          </cell>
          <cell r="M40" t="str">
            <v>G</v>
          </cell>
          <cell r="N40">
            <v>0</v>
          </cell>
          <cell r="O40" t="str">
            <v>Space Heating</v>
          </cell>
          <cell r="P40" t="str">
            <v/>
          </cell>
          <cell r="Q40" t="str">
            <v>Space Heating</v>
          </cell>
          <cell r="R40" t="str">
            <v/>
          </cell>
          <cell r="S40" t="str">
            <v/>
          </cell>
          <cell r="T40" t="str">
            <v>Y</v>
          </cell>
          <cell r="U40" t="str">
            <v/>
          </cell>
          <cell r="V40">
            <v>36</v>
          </cell>
        </row>
        <row r="41">
          <cell r="A41">
            <v>38</v>
          </cell>
          <cell r="B41" t="str">
            <v>Com</v>
          </cell>
          <cell r="C41" t="str">
            <v xml:space="preserve">Optimized Unitary AC Sys_Com, E - Cool [Building w Oil Heat] </v>
          </cell>
          <cell r="D41" t="str">
            <v>Cooling</v>
          </cell>
          <cell r="E41" t="str">
            <v>Optimized UnitaryAC Distribution/Control System</v>
          </cell>
          <cell r="F41" t="str">
            <v>Optimized Unitary AC Sys</v>
          </cell>
          <cell r="G41" t="e">
            <v>#VALUE!</v>
          </cell>
          <cell r="H41"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41">
            <v>15</v>
          </cell>
          <cell r="J41" t="str">
            <v/>
          </cell>
          <cell r="K41" t="e">
            <v>#VALUE!</v>
          </cell>
          <cell r="L41" t="e">
            <v>#VALUE!</v>
          </cell>
          <cell r="M41" t="str">
            <v>E</v>
          </cell>
          <cell r="N41">
            <v>0</v>
          </cell>
          <cell r="O41" t="str">
            <v>Cooling</v>
          </cell>
          <cell r="P41" t="str">
            <v/>
          </cell>
          <cell r="Q41" t="str">
            <v>Cooling</v>
          </cell>
          <cell r="R41" t="str">
            <v/>
          </cell>
          <cell r="S41" t="str">
            <v/>
          </cell>
          <cell r="T41" t="str">
            <v>Y</v>
          </cell>
          <cell r="U41" t="str">
            <v/>
          </cell>
          <cell r="V41">
            <v>38</v>
          </cell>
        </row>
        <row r="42">
          <cell r="A42">
            <v>39</v>
          </cell>
          <cell r="B42" t="str">
            <v>Com</v>
          </cell>
          <cell r="C42" t="str">
            <v xml:space="preserve">Optimized Unitary AC Sys_Com, O - Heat [Building w Oil Heat] </v>
          </cell>
          <cell r="D42" t="str">
            <v>Space Heating</v>
          </cell>
          <cell r="E42" t="str">
            <v>Optimized UnitaryAC Distribution/Control System</v>
          </cell>
          <cell r="F42" t="str">
            <v>Optimized Unitary AC Sys</v>
          </cell>
          <cell r="G42" t="e">
            <v>#VALUE!</v>
          </cell>
          <cell r="H42"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42">
            <v>15</v>
          </cell>
          <cell r="J42" t="str">
            <v/>
          </cell>
          <cell r="K42" t="e">
            <v>#VALUE!</v>
          </cell>
          <cell r="L42" t="e">
            <v>#VALUE!</v>
          </cell>
          <cell r="M42" t="str">
            <v>O</v>
          </cell>
          <cell r="N42">
            <v>0</v>
          </cell>
          <cell r="O42" t="str">
            <v>Space Heating</v>
          </cell>
          <cell r="P42" t="str">
            <v/>
          </cell>
          <cell r="Q42" t="str">
            <v>Space Heating</v>
          </cell>
          <cell r="R42" t="str">
            <v/>
          </cell>
          <cell r="S42" t="str">
            <v/>
          </cell>
          <cell r="T42" t="str">
            <v>Y</v>
          </cell>
          <cell r="U42" t="str">
            <v/>
          </cell>
          <cell r="V42">
            <v>38</v>
          </cell>
        </row>
        <row r="43">
          <cell r="A43">
            <v>40</v>
          </cell>
          <cell r="B43" t="str">
            <v>Com</v>
          </cell>
          <cell r="C43" t="str">
            <v xml:space="preserve">Optimized Unitary AC Sys_Com, E - Cool [Building w Propane Heat] </v>
          </cell>
          <cell r="D43" t="str">
            <v>Cooling</v>
          </cell>
          <cell r="E43" t="str">
            <v>Optimized UnitaryAC Distribution/Control System</v>
          </cell>
          <cell r="F43" t="str">
            <v>Optimized Unitary AC Sys</v>
          </cell>
          <cell r="G43" t="e">
            <v>#VALUE!</v>
          </cell>
          <cell r="H43"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43">
            <v>15</v>
          </cell>
          <cell r="J43" t="str">
            <v/>
          </cell>
          <cell r="K43" t="e">
            <v>#VALUE!</v>
          </cell>
          <cell r="L43" t="e">
            <v>#VALUE!</v>
          </cell>
          <cell r="M43" t="str">
            <v>E</v>
          </cell>
          <cell r="N43">
            <v>0</v>
          </cell>
          <cell r="O43" t="str">
            <v>Cooling</v>
          </cell>
          <cell r="P43" t="str">
            <v/>
          </cell>
          <cell r="Q43" t="str">
            <v>Cooling</v>
          </cell>
          <cell r="R43" t="str">
            <v/>
          </cell>
          <cell r="S43" t="str">
            <v/>
          </cell>
          <cell r="T43" t="str">
            <v>Y</v>
          </cell>
          <cell r="U43" t="str">
            <v/>
          </cell>
          <cell r="V43">
            <v>40</v>
          </cell>
        </row>
        <row r="44">
          <cell r="A44">
            <v>41</v>
          </cell>
          <cell r="B44" t="str">
            <v>Com</v>
          </cell>
          <cell r="C44" t="str">
            <v xml:space="preserve">Optimized Unitary AC Sys_Com, P - Heat [Building w Propane Heat] </v>
          </cell>
          <cell r="D44" t="str">
            <v>Space Heating</v>
          </cell>
          <cell r="E44" t="str">
            <v>Optimized UnitaryAC Distribution/Control System</v>
          </cell>
          <cell r="F44" t="str">
            <v>Optimized Unitary AC Sys</v>
          </cell>
          <cell r="G44" t="e">
            <v>#VALUE!</v>
          </cell>
          <cell r="H44" t="str">
            <v>High efficiency distribution system for unitary systems, based on mix of measures to optimize the total system efficiency. Potentially including controls, economizers, VFDs, VAV, better design, etc. This is mainly a design measure, applicable to NC and large renovation.</v>
          </cell>
          <cell r="I44">
            <v>15</v>
          </cell>
          <cell r="J44" t="str">
            <v/>
          </cell>
          <cell r="K44" t="e">
            <v>#VALUE!</v>
          </cell>
          <cell r="L44" t="e">
            <v>#VALUE!</v>
          </cell>
          <cell r="M44" t="str">
            <v>Prp</v>
          </cell>
          <cell r="N44">
            <v>0</v>
          </cell>
          <cell r="O44" t="str">
            <v>Space Heating</v>
          </cell>
          <cell r="P44" t="str">
            <v/>
          </cell>
          <cell r="Q44" t="str">
            <v>Space Heating</v>
          </cell>
          <cell r="R44" t="str">
            <v/>
          </cell>
          <cell r="S44" t="str">
            <v/>
          </cell>
          <cell r="T44" t="str">
            <v>Y</v>
          </cell>
          <cell r="U44" t="str">
            <v/>
          </cell>
          <cell r="V44">
            <v>40</v>
          </cell>
        </row>
        <row r="45">
          <cell r="A45">
            <v>42</v>
          </cell>
          <cell r="B45" t="str">
            <v>Com</v>
          </cell>
          <cell r="C45" t="str">
            <v xml:space="preserve">Optimized Chiller Sys_Com, E - Cool </v>
          </cell>
          <cell r="D45" t="str">
            <v>Cooling</v>
          </cell>
          <cell r="E45" t="str">
            <v>Optimized Chiller Distribution/Control System</v>
          </cell>
          <cell r="F45" t="str">
            <v>Optimized Unitary AC</v>
          </cell>
          <cell r="G45" t="e">
            <v>#VALUE!</v>
          </cell>
          <cell r="H45" t="str">
            <v>High efficiency distribution system for chiller systems, based on mix of measures to optimize the total system efficiency. Potentially including controls, economizers, VFDs, better design, etc.</v>
          </cell>
          <cell r="I45">
            <v>15</v>
          </cell>
          <cell r="J45" t="str">
            <v/>
          </cell>
          <cell r="K45" t="e">
            <v>#VALUE!</v>
          </cell>
          <cell r="L45" t="e">
            <v>#VALUE!</v>
          </cell>
          <cell r="M45" t="str">
            <v>E</v>
          </cell>
          <cell r="N45">
            <v>0</v>
          </cell>
          <cell r="O45" t="str">
            <v>Cooling</v>
          </cell>
          <cell r="P45" t="str">
            <v/>
          </cell>
          <cell r="Q45" t="str">
            <v>Cooling</v>
          </cell>
          <cell r="R45" t="str">
            <v/>
          </cell>
          <cell r="S45" t="str">
            <v/>
          </cell>
          <cell r="T45" t="str">
            <v>Y</v>
          </cell>
          <cell r="U45" t="str">
            <v/>
          </cell>
          <cell r="V45">
            <v>0</v>
          </cell>
        </row>
        <row r="46">
          <cell r="A46">
            <v>43</v>
          </cell>
          <cell r="B46" t="str">
            <v>Com</v>
          </cell>
          <cell r="C46" t="str">
            <v xml:space="preserve">Cool Roof_Com, E - Cool [Building w Elec Heat] </v>
          </cell>
          <cell r="D46" t="str">
            <v>Cooling</v>
          </cell>
          <cell r="E46" t="str">
            <v>Cool Roof - MD</v>
          </cell>
          <cell r="F46" t="str">
            <v>Cool Roof</v>
          </cell>
          <cell r="G46" t="e">
            <v>#VALUE!</v>
          </cell>
          <cell r="H46" t="str">
            <v>White roofing material or coating, to reflect the sun and reduce air-conditioning loads</v>
          </cell>
          <cell r="I46">
            <v>15</v>
          </cell>
          <cell r="J46" t="str">
            <v/>
          </cell>
          <cell r="K46" t="e">
            <v>#VALUE!</v>
          </cell>
          <cell r="L46" t="e">
            <v>#VALUE!</v>
          </cell>
          <cell r="M46" t="str">
            <v>E</v>
          </cell>
          <cell r="N46">
            <v>0</v>
          </cell>
          <cell r="O46" t="str">
            <v>Cooling</v>
          </cell>
          <cell r="P46" t="str">
            <v/>
          </cell>
          <cell r="Q46" t="str">
            <v>Cooling</v>
          </cell>
          <cell r="R46" t="str">
            <v/>
          </cell>
          <cell r="S46" t="str">
            <v/>
          </cell>
          <cell r="T46" t="str">
            <v>Y</v>
          </cell>
          <cell r="U46" t="str">
            <v/>
          </cell>
          <cell r="V46">
            <v>43</v>
          </cell>
        </row>
        <row r="47">
          <cell r="A47">
            <v>44</v>
          </cell>
          <cell r="B47" t="str">
            <v>Com</v>
          </cell>
          <cell r="C47" t="str">
            <v xml:space="preserve">Cool Roof_Com, E - Heat [Building w Elec Heat] </v>
          </cell>
          <cell r="D47" t="str">
            <v>Space Heating</v>
          </cell>
          <cell r="E47" t="str">
            <v>Cool Roof - MD</v>
          </cell>
          <cell r="F47" t="str">
            <v>Cool Roof</v>
          </cell>
          <cell r="G47" t="e">
            <v>#VALUE!</v>
          </cell>
          <cell r="H47" t="str">
            <v>White roofing material or coating, to reflect the sun and reduce air-conditioning loads</v>
          </cell>
          <cell r="I47">
            <v>15</v>
          </cell>
          <cell r="J47" t="str">
            <v/>
          </cell>
          <cell r="K47" t="e">
            <v>#VALUE!</v>
          </cell>
          <cell r="L47" t="e">
            <v>#VALUE!</v>
          </cell>
          <cell r="M47" t="str">
            <v>E</v>
          </cell>
          <cell r="N47">
            <v>0</v>
          </cell>
          <cell r="O47" t="str">
            <v>Space Heating</v>
          </cell>
          <cell r="P47" t="str">
            <v/>
          </cell>
          <cell r="Q47" t="str">
            <v>Space Heating</v>
          </cell>
          <cell r="R47" t="str">
            <v/>
          </cell>
          <cell r="S47" t="str">
            <v/>
          </cell>
          <cell r="T47" t="str">
            <v>Y</v>
          </cell>
          <cell r="U47" t="str">
            <v/>
          </cell>
          <cell r="V47">
            <v>43</v>
          </cell>
        </row>
        <row r="48">
          <cell r="A48">
            <v>45</v>
          </cell>
          <cell r="B48" t="str">
            <v>Com</v>
          </cell>
          <cell r="C48" t="str">
            <v xml:space="preserve">Cool Roof_Com, E - Cool [Building w Gas Heat] </v>
          </cell>
          <cell r="D48" t="str">
            <v>Cooling</v>
          </cell>
          <cell r="E48" t="str">
            <v>Cool Roof - MD</v>
          </cell>
          <cell r="F48" t="str">
            <v>Cool Roof</v>
          </cell>
          <cell r="G48" t="e">
            <v>#VALUE!</v>
          </cell>
          <cell r="H48" t="str">
            <v>White roofing material or coating, to reflect the sun and reduce air-conditioning loads</v>
          </cell>
          <cell r="I48">
            <v>15</v>
          </cell>
          <cell r="J48" t="str">
            <v/>
          </cell>
          <cell r="K48" t="e">
            <v>#VALUE!</v>
          </cell>
          <cell r="L48" t="e">
            <v>#VALUE!</v>
          </cell>
          <cell r="M48" t="str">
            <v>E</v>
          </cell>
          <cell r="N48">
            <v>0</v>
          </cell>
          <cell r="O48" t="str">
            <v>Cooling</v>
          </cell>
          <cell r="P48" t="str">
            <v/>
          </cell>
          <cell r="Q48" t="str">
            <v>Cooling</v>
          </cell>
          <cell r="R48" t="str">
            <v/>
          </cell>
          <cell r="S48" t="str">
            <v/>
          </cell>
          <cell r="T48" t="str">
            <v>Y</v>
          </cell>
          <cell r="U48" t="str">
            <v/>
          </cell>
          <cell r="V48">
            <v>45</v>
          </cell>
        </row>
        <row r="49">
          <cell r="A49">
            <v>46</v>
          </cell>
          <cell r="B49" t="str">
            <v>Com</v>
          </cell>
          <cell r="C49" t="str">
            <v xml:space="preserve">Cool Roof_Com, G - Heat [Building w Gas Heat] </v>
          </cell>
          <cell r="D49" t="str">
            <v>Space Heating</v>
          </cell>
          <cell r="E49" t="str">
            <v>Cool Roof - MD</v>
          </cell>
          <cell r="F49" t="str">
            <v>Cool Roof</v>
          </cell>
          <cell r="G49" t="e">
            <v>#VALUE!</v>
          </cell>
          <cell r="H49" t="str">
            <v>White roofing material or coating, to reflect the sun and reduce air-conditioning loads</v>
          </cell>
          <cell r="I49">
            <v>15</v>
          </cell>
          <cell r="J49" t="str">
            <v/>
          </cell>
          <cell r="K49" t="e">
            <v>#VALUE!</v>
          </cell>
          <cell r="L49" t="e">
            <v>#VALUE!</v>
          </cell>
          <cell r="M49" t="str">
            <v>G</v>
          </cell>
          <cell r="N49">
            <v>0</v>
          </cell>
          <cell r="O49" t="str">
            <v>Space Heating</v>
          </cell>
          <cell r="P49" t="str">
            <v/>
          </cell>
          <cell r="Q49" t="str">
            <v>Space Heating</v>
          </cell>
          <cell r="R49" t="str">
            <v/>
          </cell>
          <cell r="S49" t="str">
            <v/>
          </cell>
          <cell r="T49" t="str">
            <v>Y</v>
          </cell>
          <cell r="U49" t="str">
            <v/>
          </cell>
          <cell r="V49">
            <v>45</v>
          </cell>
        </row>
        <row r="50">
          <cell r="A50">
            <v>47</v>
          </cell>
          <cell r="B50" t="str">
            <v>Com</v>
          </cell>
          <cell r="C50" t="str">
            <v xml:space="preserve">Cool Roof_Com, E - Cool [Building w Oil Heat] </v>
          </cell>
          <cell r="D50" t="str">
            <v>Cooling</v>
          </cell>
          <cell r="E50" t="str">
            <v>Cool Roof - MD</v>
          </cell>
          <cell r="F50" t="str">
            <v>Cool Roof</v>
          </cell>
          <cell r="G50" t="e">
            <v>#VALUE!</v>
          </cell>
          <cell r="H50" t="str">
            <v>White roofing material or coating, to reflect the sun and reduce air-conditioning loads</v>
          </cell>
          <cell r="I50">
            <v>15</v>
          </cell>
          <cell r="J50" t="str">
            <v/>
          </cell>
          <cell r="K50" t="e">
            <v>#VALUE!</v>
          </cell>
          <cell r="L50" t="e">
            <v>#VALUE!</v>
          </cell>
          <cell r="M50" t="str">
            <v>E</v>
          </cell>
          <cell r="N50">
            <v>0</v>
          </cell>
          <cell r="O50" t="str">
            <v>Cooling</v>
          </cell>
          <cell r="P50" t="str">
            <v/>
          </cell>
          <cell r="Q50" t="str">
            <v>Cooling</v>
          </cell>
          <cell r="R50" t="str">
            <v/>
          </cell>
          <cell r="S50" t="str">
            <v/>
          </cell>
          <cell r="T50" t="str">
            <v>Y</v>
          </cell>
          <cell r="U50" t="str">
            <v/>
          </cell>
          <cell r="V50">
            <v>47</v>
          </cell>
        </row>
        <row r="51">
          <cell r="A51">
            <v>48</v>
          </cell>
          <cell r="B51" t="str">
            <v>Com</v>
          </cell>
          <cell r="C51" t="str">
            <v xml:space="preserve">Cool Roof_Com, O - Heat [Building w Oil Heat] </v>
          </cell>
          <cell r="D51" t="str">
            <v>Space Heating</v>
          </cell>
          <cell r="E51" t="str">
            <v>Cool Roof - MD</v>
          </cell>
          <cell r="F51" t="str">
            <v>Cool Roof</v>
          </cell>
          <cell r="G51" t="e">
            <v>#VALUE!</v>
          </cell>
          <cell r="H51" t="str">
            <v>White roofing material or coating, to reflect the sun and reduce air-conditioning loads</v>
          </cell>
          <cell r="I51">
            <v>15</v>
          </cell>
          <cell r="J51" t="str">
            <v/>
          </cell>
          <cell r="K51" t="e">
            <v>#VALUE!</v>
          </cell>
          <cell r="L51" t="e">
            <v>#VALUE!</v>
          </cell>
          <cell r="M51" t="str">
            <v>O</v>
          </cell>
          <cell r="N51">
            <v>0</v>
          </cell>
          <cell r="O51" t="str">
            <v>Space Heating</v>
          </cell>
          <cell r="P51" t="str">
            <v/>
          </cell>
          <cell r="Q51" t="str">
            <v>Space Heating</v>
          </cell>
          <cell r="R51" t="str">
            <v/>
          </cell>
          <cell r="S51" t="str">
            <v/>
          </cell>
          <cell r="T51" t="str">
            <v>Y</v>
          </cell>
          <cell r="U51" t="str">
            <v/>
          </cell>
          <cell r="V51">
            <v>47</v>
          </cell>
        </row>
        <row r="52">
          <cell r="A52">
            <v>49</v>
          </cell>
          <cell r="B52" t="str">
            <v>Com</v>
          </cell>
          <cell r="C52" t="str">
            <v xml:space="preserve">Cool Roof_Com, E - Cool [Building w Propane Heat] </v>
          </cell>
          <cell r="D52" t="str">
            <v>Cooling</v>
          </cell>
          <cell r="E52" t="str">
            <v>Cool Roof - MD</v>
          </cell>
          <cell r="F52" t="str">
            <v>Cool Roof</v>
          </cell>
          <cell r="G52" t="e">
            <v>#VALUE!</v>
          </cell>
          <cell r="H52" t="str">
            <v>White roofing material or coating, to reflect the sun and reduce air-conditioning loads</v>
          </cell>
          <cell r="I52">
            <v>15</v>
          </cell>
          <cell r="J52" t="str">
            <v/>
          </cell>
          <cell r="K52" t="e">
            <v>#VALUE!</v>
          </cell>
          <cell r="L52" t="e">
            <v>#VALUE!</v>
          </cell>
          <cell r="M52" t="str">
            <v>E</v>
          </cell>
          <cell r="N52">
            <v>0</v>
          </cell>
          <cell r="O52" t="str">
            <v>Cooling</v>
          </cell>
          <cell r="P52" t="str">
            <v/>
          </cell>
          <cell r="Q52" t="str">
            <v>Cooling</v>
          </cell>
          <cell r="R52" t="str">
            <v/>
          </cell>
          <cell r="S52" t="str">
            <v/>
          </cell>
          <cell r="T52" t="str">
            <v>Y</v>
          </cell>
          <cell r="U52" t="str">
            <v/>
          </cell>
          <cell r="V52">
            <v>49</v>
          </cell>
        </row>
        <row r="53">
          <cell r="A53">
            <v>50</v>
          </cell>
          <cell r="B53" t="str">
            <v>Com</v>
          </cell>
          <cell r="C53" t="str">
            <v xml:space="preserve">Cool Roof_Com, P - Heat [Building w Propane Heat] </v>
          </cell>
          <cell r="D53" t="str">
            <v>Space Heating</v>
          </cell>
          <cell r="E53" t="str">
            <v>Cool Roof - MD</v>
          </cell>
          <cell r="F53" t="str">
            <v>Cool Roof</v>
          </cell>
          <cell r="G53" t="e">
            <v>#VALUE!</v>
          </cell>
          <cell r="H53" t="str">
            <v>White roofing material or coating, to reflect the sun and reduce air-conditioning loads</v>
          </cell>
          <cell r="I53">
            <v>15</v>
          </cell>
          <cell r="J53" t="str">
            <v/>
          </cell>
          <cell r="K53" t="e">
            <v>#VALUE!</v>
          </cell>
          <cell r="L53" t="e">
            <v>#VALUE!</v>
          </cell>
          <cell r="M53" t="str">
            <v>Prp</v>
          </cell>
          <cell r="N53">
            <v>0</v>
          </cell>
          <cell r="O53" t="str">
            <v>Space Heating</v>
          </cell>
          <cell r="P53" t="str">
            <v/>
          </cell>
          <cell r="Q53" t="str">
            <v>Space Heating</v>
          </cell>
          <cell r="R53" t="str">
            <v/>
          </cell>
          <cell r="S53" t="str">
            <v/>
          </cell>
          <cell r="T53" t="str">
            <v>Y</v>
          </cell>
          <cell r="U53" t="str">
            <v/>
          </cell>
          <cell r="V53">
            <v>49</v>
          </cell>
        </row>
        <row r="54">
          <cell r="A54">
            <v>51</v>
          </cell>
          <cell r="B54" t="str">
            <v>Com</v>
          </cell>
          <cell r="C54" t="str">
            <v xml:space="preserve">GSHP_Com, E - Cool </v>
          </cell>
          <cell r="D54" t="str">
            <v>Cooling</v>
          </cell>
          <cell r="E54" t="str">
            <v>Ground Source Heat Pump</v>
          </cell>
          <cell r="F54" t="str">
            <v>GSHP</v>
          </cell>
          <cell r="G54" t="e">
            <v>#VALUE!</v>
          </cell>
          <cell r="H54" t="str">
            <v>Replacement of Electric Heating System and Split Central A/C with Ground Source Heat Pump</v>
          </cell>
          <cell r="I54">
            <v>25</v>
          </cell>
          <cell r="J54" t="str">
            <v/>
          </cell>
          <cell r="K54" t="e">
            <v>#VALUE!</v>
          </cell>
          <cell r="L54" t="e">
            <v>#VALUE!</v>
          </cell>
          <cell r="M54" t="str">
            <v>E</v>
          </cell>
          <cell r="N54">
            <v>0</v>
          </cell>
          <cell r="O54" t="str">
            <v>Cooling</v>
          </cell>
          <cell r="P54" t="str">
            <v/>
          </cell>
          <cell r="Q54" t="str">
            <v>Cooling</v>
          </cell>
          <cell r="R54" t="str">
            <v/>
          </cell>
          <cell r="S54" t="str">
            <v/>
          </cell>
          <cell r="T54" t="str">
            <v>Y</v>
          </cell>
          <cell r="U54" t="str">
            <v/>
          </cell>
          <cell r="V54">
            <v>51</v>
          </cell>
        </row>
        <row r="55">
          <cell r="A55">
            <v>52</v>
          </cell>
          <cell r="B55" t="str">
            <v>Com</v>
          </cell>
          <cell r="C55" t="str">
            <v xml:space="preserve">GSHP_Com, E - Heat </v>
          </cell>
          <cell r="D55" t="str">
            <v>Space Heating</v>
          </cell>
          <cell r="E55" t="str">
            <v>Ground Source Heat Pump</v>
          </cell>
          <cell r="F55" t="str">
            <v>GSHP</v>
          </cell>
          <cell r="G55" t="e">
            <v>#VALUE!</v>
          </cell>
          <cell r="H55" t="str">
            <v>Replacement of Electric Heating System and Split Central A/C with Ground Source Heat Pump</v>
          </cell>
          <cell r="I55">
            <v>25</v>
          </cell>
          <cell r="J55" t="str">
            <v/>
          </cell>
          <cell r="K55" t="e">
            <v>#VALUE!</v>
          </cell>
          <cell r="L55" t="e">
            <v>#VALUE!</v>
          </cell>
          <cell r="M55" t="str">
            <v>E</v>
          </cell>
          <cell r="N55">
            <v>0</v>
          </cell>
          <cell r="O55" t="str">
            <v>Space Heating</v>
          </cell>
          <cell r="P55" t="str">
            <v/>
          </cell>
          <cell r="Q55" t="str">
            <v>Space Heating</v>
          </cell>
          <cell r="R55" t="str">
            <v/>
          </cell>
          <cell r="S55" t="str">
            <v/>
          </cell>
          <cell r="T55" t="str">
            <v>Y</v>
          </cell>
          <cell r="U55" t="str">
            <v/>
          </cell>
          <cell r="V55">
            <v>51</v>
          </cell>
        </row>
        <row r="56">
          <cell r="A56">
            <v>53</v>
          </cell>
          <cell r="B56" t="e">
            <v>#N/A</v>
          </cell>
          <cell r="C56" t="e">
            <v>#N/A</v>
          </cell>
          <cell r="D56" t="e">
            <v>#N/A</v>
          </cell>
          <cell r="E56" t="e">
            <v>#N/A</v>
          </cell>
          <cell r="F56" t="e">
            <v>#N/A</v>
          </cell>
          <cell r="G56" t="e">
            <v>#N/A</v>
          </cell>
          <cell r="H56" t="e">
            <v>#N/A</v>
          </cell>
          <cell r="I56" t="e">
            <v>#N/A</v>
          </cell>
          <cell r="J56" t="e">
            <v>#N/A</v>
          </cell>
          <cell r="K56" t="e">
            <v>#N/A</v>
          </cell>
          <cell r="L56" t="e">
            <v>#N/A</v>
          </cell>
          <cell r="M56" t="e">
            <v>#N/A</v>
          </cell>
          <cell r="N56" t="e">
            <v>#N/A</v>
          </cell>
          <cell r="O56" t="e">
            <v>#N/A</v>
          </cell>
          <cell r="P56" t="e">
            <v>#N/A</v>
          </cell>
          <cell r="Q56" t="e">
            <v>#N/A</v>
          </cell>
          <cell r="R56" t="e">
            <v>#N/A</v>
          </cell>
          <cell r="S56" t="e">
            <v>#N/A</v>
          </cell>
          <cell r="T56" t="str">
            <v>Y</v>
          </cell>
          <cell r="U56" t="e">
            <v>#N/A</v>
          </cell>
          <cell r="V56" t="e">
            <v>#N/A</v>
          </cell>
        </row>
        <row r="57">
          <cell r="A57">
            <v>54</v>
          </cell>
          <cell r="B57" t="e">
            <v>#N/A</v>
          </cell>
          <cell r="C57" t="e">
            <v>#N/A</v>
          </cell>
          <cell r="D57" t="e">
            <v>#N/A</v>
          </cell>
          <cell r="E57" t="e">
            <v>#N/A</v>
          </cell>
          <cell r="F57" t="e">
            <v>#N/A</v>
          </cell>
          <cell r="G57" t="e">
            <v>#N/A</v>
          </cell>
          <cell r="H57" t="e">
            <v>#N/A</v>
          </cell>
          <cell r="I57" t="e">
            <v>#N/A</v>
          </cell>
          <cell r="J57" t="e">
            <v>#N/A</v>
          </cell>
          <cell r="K57" t="e">
            <v>#N/A</v>
          </cell>
          <cell r="L57" t="e">
            <v>#N/A</v>
          </cell>
          <cell r="M57" t="e">
            <v>#N/A</v>
          </cell>
          <cell r="N57" t="e">
            <v>#N/A</v>
          </cell>
          <cell r="O57" t="e">
            <v>#N/A</v>
          </cell>
          <cell r="P57" t="e">
            <v>#N/A</v>
          </cell>
          <cell r="Q57" t="e">
            <v>#N/A</v>
          </cell>
          <cell r="R57" t="e">
            <v>#N/A</v>
          </cell>
          <cell r="S57" t="e">
            <v>#N/A</v>
          </cell>
          <cell r="T57" t="str">
            <v>Y</v>
          </cell>
          <cell r="U57" t="e">
            <v>#N/A</v>
          </cell>
          <cell r="V57" t="e">
            <v>#N/A</v>
          </cell>
        </row>
        <row r="58">
          <cell r="A58">
            <v>55</v>
          </cell>
          <cell r="B58" t="str">
            <v>Com</v>
          </cell>
          <cell r="C58" t="str">
            <v xml:space="preserve">Unitary HP_Com, E - Cool </v>
          </cell>
          <cell r="D58" t="str">
            <v>Cooling</v>
          </cell>
          <cell r="E58" t="str">
            <v>Unitary Heat Pump</v>
          </cell>
          <cell r="F58" t="str">
            <v>Unitary Heat Pump</v>
          </cell>
          <cell r="G58" t="e">
            <v>#VALUE!</v>
          </cell>
          <cell r="H58" t="str">
            <v>Replacement of non-working and working unitary air source heat pump (ASHP). This measure analyzes the heating and cooling savings potential of the installation of higher efficiency packaged and split system heat pump equipment.</v>
          </cell>
          <cell r="I58">
            <v>15</v>
          </cell>
          <cell r="J58" t="str">
            <v/>
          </cell>
          <cell r="K58" t="e">
            <v>#VALUE!</v>
          </cell>
          <cell r="L58" t="e">
            <v>#VALUE!</v>
          </cell>
          <cell r="M58" t="str">
            <v>E</v>
          </cell>
          <cell r="N58">
            <v>0</v>
          </cell>
          <cell r="O58" t="str">
            <v>Cooling</v>
          </cell>
          <cell r="P58" t="str">
            <v/>
          </cell>
          <cell r="Q58" t="str">
            <v>Cooling</v>
          </cell>
          <cell r="R58" t="str">
            <v/>
          </cell>
          <cell r="S58" t="str">
            <v/>
          </cell>
          <cell r="T58" t="str">
            <v>Y</v>
          </cell>
          <cell r="U58" t="str">
            <v/>
          </cell>
          <cell r="V58">
            <v>55</v>
          </cell>
        </row>
        <row r="59">
          <cell r="A59">
            <v>56</v>
          </cell>
          <cell r="B59" t="str">
            <v>Com</v>
          </cell>
          <cell r="C59" t="str">
            <v xml:space="preserve">Unitary HP_Com, E - Heat </v>
          </cell>
          <cell r="D59" t="str">
            <v>Space Heating</v>
          </cell>
          <cell r="E59" t="str">
            <v>Unitary Heat Pump</v>
          </cell>
          <cell r="F59" t="str">
            <v>Unitary Heat Pump</v>
          </cell>
          <cell r="G59" t="e">
            <v>#VALUE!</v>
          </cell>
          <cell r="H59" t="str">
            <v>Replacement of non-working and working unitary air source heat pump (ASHP). This measure analyzes the heating and cooling savings potential of the installation of higher efficiency packaged and split system heat pump equipment.</v>
          </cell>
          <cell r="I59">
            <v>15</v>
          </cell>
          <cell r="J59" t="str">
            <v/>
          </cell>
          <cell r="K59" t="e">
            <v>#VALUE!</v>
          </cell>
          <cell r="L59" t="e">
            <v>#VALUE!</v>
          </cell>
          <cell r="M59" t="str">
            <v>E</v>
          </cell>
          <cell r="N59">
            <v>0</v>
          </cell>
          <cell r="O59" t="str">
            <v>Space Heating</v>
          </cell>
          <cell r="P59" t="str">
            <v/>
          </cell>
          <cell r="Q59" t="str">
            <v>Space Heating</v>
          </cell>
          <cell r="R59" t="str">
            <v/>
          </cell>
          <cell r="S59" t="str">
            <v/>
          </cell>
          <cell r="T59" t="str">
            <v>Y</v>
          </cell>
          <cell r="U59" t="str">
            <v/>
          </cell>
          <cell r="V59">
            <v>55</v>
          </cell>
        </row>
        <row r="60">
          <cell r="A60">
            <v>57</v>
          </cell>
          <cell r="B60" t="str">
            <v>Com</v>
          </cell>
          <cell r="C60" t="str">
            <v xml:space="preserve">PTHP_Com, E - Cool </v>
          </cell>
          <cell r="D60" t="str">
            <v>Cooling</v>
          </cell>
          <cell r="E60" t="str">
            <v>Packaged Terminal Heat Pump</v>
          </cell>
          <cell r="F60" t="str">
            <v>Packaged Terminal Heat Pump</v>
          </cell>
          <cell r="G60" t="e">
            <v>#VALUE!</v>
          </cell>
          <cell r="H60" t="str">
            <v>Replacement of non-working and working packaged terminal heat pump (PTHP) equipment. This measure analyzes the heating and cooling savings potential of the installation of higher efficiency packaged and split system heat pump equipment.</v>
          </cell>
          <cell r="I60">
            <v>15</v>
          </cell>
          <cell r="J60" t="str">
            <v/>
          </cell>
          <cell r="K60" t="e">
            <v>#VALUE!</v>
          </cell>
          <cell r="L60" t="e">
            <v>#VALUE!</v>
          </cell>
          <cell r="M60" t="str">
            <v>E</v>
          </cell>
          <cell r="N60">
            <v>0</v>
          </cell>
          <cell r="O60" t="str">
            <v>Cooling</v>
          </cell>
          <cell r="P60" t="str">
            <v/>
          </cell>
          <cell r="Q60" t="str">
            <v>Cooling</v>
          </cell>
          <cell r="R60" t="str">
            <v/>
          </cell>
          <cell r="S60" t="str">
            <v/>
          </cell>
          <cell r="T60" t="str">
            <v>Y</v>
          </cell>
          <cell r="U60" t="str">
            <v/>
          </cell>
          <cell r="V60">
            <v>57</v>
          </cell>
        </row>
        <row r="61">
          <cell r="A61">
            <v>58</v>
          </cell>
          <cell r="B61" t="str">
            <v>Com</v>
          </cell>
          <cell r="C61" t="str">
            <v xml:space="preserve">PTHP_Com, E - Heat </v>
          </cell>
          <cell r="D61" t="str">
            <v>Space Heating</v>
          </cell>
          <cell r="E61" t="str">
            <v>Packaged Terminal Heat Pump</v>
          </cell>
          <cell r="F61" t="str">
            <v>Packaged Terminal Heat Pump</v>
          </cell>
          <cell r="G61" t="e">
            <v>#VALUE!</v>
          </cell>
          <cell r="H61" t="str">
            <v>Replacement of non-working and working packaged terminal heat pump (PTHP) equipment. This measure analyzes the heating and cooling savings potential of the installation of higher efficiency packaged and split system heat pump equipment.</v>
          </cell>
          <cell r="I61">
            <v>15</v>
          </cell>
          <cell r="J61" t="str">
            <v/>
          </cell>
          <cell r="K61" t="e">
            <v>#VALUE!</v>
          </cell>
          <cell r="L61" t="e">
            <v>#VALUE!</v>
          </cell>
          <cell r="M61" t="str">
            <v>E</v>
          </cell>
          <cell r="N61">
            <v>0</v>
          </cell>
          <cell r="O61" t="str">
            <v>Space Heating</v>
          </cell>
          <cell r="P61" t="str">
            <v/>
          </cell>
          <cell r="Q61" t="str">
            <v>Space Heating</v>
          </cell>
          <cell r="R61" t="str">
            <v/>
          </cell>
          <cell r="S61" t="str">
            <v/>
          </cell>
          <cell r="T61" t="str">
            <v>Y</v>
          </cell>
          <cell r="U61" t="str">
            <v/>
          </cell>
          <cell r="V61">
            <v>57</v>
          </cell>
        </row>
        <row r="62">
          <cell r="A62">
            <v>59</v>
          </cell>
          <cell r="B62" t="str">
            <v>Com</v>
          </cell>
          <cell r="C62" t="str">
            <v xml:space="preserve">Minisplit Ductless HP_Com, E - Cool </v>
          </cell>
          <cell r="D62" t="str">
            <v>Cooling</v>
          </cell>
          <cell r="E62" t="str">
            <v>MiniSplit Ductless HP</v>
          </cell>
          <cell r="F62" t="str">
            <v>MiniSplit Ductless HP</v>
          </cell>
          <cell r="G62" t="e">
            <v>#VALUE!</v>
          </cell>
          <cell r="H62" t="str">
            <v>Replace non-working and working thru-the-wall AC and baseboard electric resistance heat with mini split ductless HP system</v>
          </cell>
          <cell r="I62">
            <v>15</v>
          </cell>
          <cell r="J62" t="str">
            <v/>
          </cell>
          <cell r="K62" t="e">
            <v>#VALUE!</v>
          </cell>
          <cell r="L62" t="e">
            <v>#VALUE!</v>
          </cell>
          <cell r="M62" t="str">
            <v>E</v>
          </cell>
          <cell r="N62">
            <v>0</v>
          </cell>
          <cell r="O62" t="str">
            <v>Cooling</v>
          </cell>
          <cell r="P62" t="str">
            <v/>
          </cell>
          <cell r="Q62" t="str">
            <v>Cooling</v>
          </cell>
          <cell r="R62" t="str">
            <v/>
          </cell>
          <cell r="S62" t="str">
            <v/>
          </cell>
          <cell r="T62" t="str">
            <v>Y</v>
          </cell>
          <cell r="U62" t="str">
            <v/>
          </cell>
          <cell r="V62">
            <v>59</v>
          </cell>
        </row>
        <row r="63">
          <cell r="A63">
            <v>60</v>
          </cell>
          <cell r="B63" t="str">
            <v>Com</v>
          </cell>
          <cell r="C63" t="str">
            <v xml:space="preserve">Minisplit Ductless HP_Com, E - Heat </v>
          </cell>
          <cell r="D63" t="str">
            <v>Space Heating</v>
          </cell>
          <cell r="E63" t="str">
            <v>MiniSplit Ductless HP</v>
          </cell>
          <cell r="F63" t="str">
            <v>MiniSplit Ductless HP</v>
          </cell>
          <cell r="G63" t="e">
            <v>#VALUE!</v>
          </cell>
          <cell r="H63" t="str">
            <v>Replace non-working and working thru-the-wall AC and baseboard electric resistance heat with mini split ductless HP system</v>
          </cell>
          <cell r="I63">
            <v>15</v>
          </cell>
          <cell r="J63" t="str">
            <v/>
          </cell>
          <cell r="K63" t="e">
            <v>#VALUE!</v>
          </cell>
          <cell r="L63" t="e">
            <v>#VALUE!</v>
          </cell>
          <cell r="M63" t="str">
            <v>E</v>
          </cell>
          <cell r="N63">
            <v>0</v>
          </cell>
          <cell r="O63" t="str">
            <v>Space Heating</v>
          </cell>
          <cell r="P63" t="str">
            <v/>
          </cell>
          <cell r="Q63" t="str">
            <v>Space Heating</v>
          </cell>
          <cell r="R63" t="str">
            <v/>
          </cell>
          <cell r="S63" t="str">
            <v/>
          </cell>
          <cell r="T63" t="str">
            <v>Y</v>
          </cell>
          <cell r="U63" t="str">
            <v/>
          </cell>
          <cell r="V63">
            <v>59</v>
          </cell>
        </row>
        <row r="64">
          <cell r="A64">
            <v>61</v>
          </cell>
          <cell r="B64" t="str">
            <v>Com</v>
          </cell>
          <cell r="C64" t="str">
            <v xml:space="preserve">Programmable TStat_Com, E - Cool [Building w Elec Heat] </v>
          </cell>
          <cell r="D64" t="str">
            <v>Cooling</v>
          </cell>
          <cell r="E64" t="str">
            <v>Programmable Tstat</v>
          </cell>
          <cell r="F64" t="str">
            <v>Programmable Tstat</v>
          </cell>
          <cell r="G64" t="e">
            <v>#VALUE!</v>
          </cell>
          <cell r="H64" t="str">
            <v>Replace non-working and working thru-the-wall AC and baseboard electric resistance heat with mini split ductless HP system</v>
          </cell>
          <cell r="I64">
            <v>11</v>
          </cell>
          <cell r="J64" t="str">
            <v/>
          </cell>
          <cell r="K64" t="e">
            <v>#VALUE!</v>
          </cell>
          <cell r="L64" t="e">
            <v>#VALUE!</v>
          </cell>
          <cell r="M64" t="str">
            <v>E</v>
          </cell>
          <cell r="N64">
            <v>0</v>
          </cell>
          <cell r="O64" t="str">
            <v>Cooling</v>
          </cell>
          <cell r="P64" t="str">
            <v/>
          </cell>
          <cell r="Q64" t="str">
            <v>Cooling</v>
          </cell>
          <cell r="R64" t="str">
            <v/>
          </cell>
          <cell r="S64" t="str">
            <v/>
          </cell>
          <cell r="T64" t="str">
            <v>Y</v>
          </cell>
          <cell r="U64" t="str">
            <v/>
          </cell>
          <cell r="V64">
            <v>61</v>
          </cell>
        </row>
        <row r="65">
          <cell r="A65">
            <v>62</v>
          </cell>
          <cell r="B65" t="str">
            <v>Com</v>
          </cell>
          <cell r="C65" t="str">
            <v xml:space="preserve">Programmable TStat_Com, E - Heat [Building w Elec Heat] </v>
          </cell>
          <cell r="D65" t="str">
            <v>Space Heating</v>
          </cell>
          <cell r="E65" t="str">
            <v>Programmable Tstat</v>
          </cell>
          <cell r="F65" t="str">
            <v>Programmable Tstat</v>
          </cell>
          <cell r="G65" t="e">
            <v>#VALUE!</v>
          </cell>
          <cell r="H65" t="str">
            <v>Replace non-working and working thru-the-wall AC and baseboard electric resistance heat with mini split ductless HP system</v>
          </cell>
          <cell r="I65">
            <v>11</v>
          </cell>
          <cell r="J65" t="str">
            <v/>
          </cell>
          <cell r="K65" t="e">
            <v>#VALUE!</v>
          </cell>
          <cell r="L65" t="e">
            <v>#VALUE!</v>
          </cell>
          <cell r="M65" t="str">
            <v>E</v>
          </cell>
          <cell r="N65">
            <v>0</v>
          </cell>
          <cell r="O65" t="str">
            <v>Space Heating</v>
          </cell>
          <cell r="P65" t="str">
            <v/>
          </cell>
          <cell r="Q65" t="str">
            <v>Space Heating</v>
          </cell>
          <cell r="R65" t="str">
            <v/>
          </cell>
          <cell r="S65" t="str">
            <v/>
          </cell>
          <cell r="T65" t="str">
            <v>Y</v>
          </cell>
          <cell r="U65" t="str">
            <v/>
          </cell>
          <cell r="V65">
            <v>61</v>
          </cell>
        </row>
        <row r="66">
          <cell r="A66">
            <v>63</v>
          </cell>
          <cell r="B66" t="str">
            <v>Com</v>
          </cell>
          <cell r="C66" t="str">
            <v xml:space="preserve">Programmable TStat_Com, E - Cool [Building w Gas Heat] </v>
          </cell>
          <cell r="D66" t="str">
            <v>Cooling</v>
          </cell>
          <cell r="E66" t="str">
            <v>Programmable Tstat</v>
          </cell>
          <cell r="F66" t="str">
            <v>Programmable Tstat</v>
          </cell>
          <cell r="G66" t="e">
            <v>#VALUE!</v>
          </cell>
          <cell r="H66" t="str">
            <v>Replace non-working and working thru-the-wall AC and baseboard electric resistance heat with mini split ductless HP system</v>
          </cell>
          <cell r="I66">
            <v>11</v>
          </cell>
          <cell r="J66" t="str">
            <v/>
          </cell>
          <cell r="K66" t="e">
            <v>#VALUE!</v>
          </cell>
          <cell r="L66" t="e">
            <v>#VALUE!</v>
          </cell>
          <cell r="M66" t="str">
            <v>E</v>
          </cell>
          <cell r="N66">
            <v>0</v>
          </cell>
          <cell r="O66" t="str">
            <v>Cooling</v>
          </cell>
          <cell r="P66" t="str">
            <v/>
          </cell>
          <cell r="Q66" t="str">
            <v>Cooling</v>
          </cell>
          <cell r="R66" t="str">
            <v/>
          </cell>
          <cell r="S66" t="str">
            <v/>
          </cell>
          <cell r="T66" t="str">
            <v>Y</v>
          </cell>
          <cell r="U66" t="str">
            <v/>
          </cell>
          <cell r="V66">
            <v>63</v>
          </cell>
        </row>
        <row r="67">
          <cell r="A67">
            <v>64</v>
          </cell>
          <cell r="B67" t="str">
            <v>Com</v>
          </cell>
          <cell r="C67" t="str">
            <v xml:space="preserve">Programmable TStat_Com, G - Heat [Building w Gas Heat] </v>
          </cell>
          <cell r="D67" t="str">
            <v>Space Heating</v>
          </cell>
          <cell r="E67" t="str">
            <v>Programmable Tstat</v>
          </cell>
          <cell r="F67" t="str">
            <v>Programmable Tstat</v>
          </cell>
          <cell r="G67" t="e">
            <v>#VALUE!</v>
          </cell>
          <cell r="H67" t="str">
            <v>Replace non-working and working thru-the-wall AC and baseboard electric resistance heat with mini split ductless HP system</v>
          </cell>
          <cell r="I67">
            <v>11</v>
          </cell>
          <cell r="J67" t="str">
            <v/>
          </cell>
          <cell r="K67" t="e">
            <v>#VALUE!</v>
          </cell>
          <cell r="L67" t="e">
            <v>#VALUE!</v>
          </cell>
          <cell r="M67" t="str">
            <v>G</v>
          </cell>
          <cell r="N67">
            <v>0</v>
          </cell>
          <cell r="O67" t="str">
            <v>Space Heating</v>
          </cell>
          <cell r="P67" t="str">
            <v/>
          </cell>
          <cell r="Q67" t="str">
            <v>Space Heating</v>
          </cell>
          <cell r="R67" t="str">
            <v/>
          </cell>
          <cell r="S67" t="str">
            <v/>
          </cell>
          <cell r="T67" t="str">
            <v>Y</v>
          </cell>
          <cell r="U67" t="str">
            <v/>
          </cell>
          <cell r="V67">
            <v>63</v>
          </cell>
        </row>
        <row r="68">
          <cell r="A68">
            <v>65</v>
          </cell>
          <cell r="B68" t="str">
            <v>Com</v>
          </cell>
          <cell r="C68" t="str">
            <v xml:space="preserve">Programmable TStat_Com, E - Cool [Building w Propane Heat] </v>
          </cell>
          <cell r="D68" t="str">
            <v>Cooling</v>
          </cell>
          <cell r="E68" t="str">
            <v>Programmable Tstat</v>
          </cell>
          <cell r="F68" t="str">
            <v/>
          </cell>
          <cell r="G68" t="e">
            <v>#VALUE!</v>
          </cell>
          <cell r="H68" t="str">
            <v/>
          </cell>
          <cell r="I68">
            <v>11</v>
          </cell>
          <cell r="J68" t="str">
            <v/>
          </cell>
          <cell r="K68" t="e">
            <v>#VALUE!</v>
          </cell>
          <cell r="L68" t="e">
            <v>#VALUE!</v>
          </cell>
          <cell r="M68" t="str">
            <v>E</v>
          </cell>
          <cell r="N68">
            <v>0</v>
          </cell>
          <cell r="O68" t="str">
            <v>Cooling</v>
          </cell>
          <cell r="P68" t="str">
            <v/>
          </cell>
          <cell r="Q68" t="str">
            <v>Cooling</v>
          </cell>
          <cell r="R68" t="str">
            <v/>
          </cell>
          <cell r="S68" t="str">
            <v/>
          </cell>
          <cell r="T68" t="str">
            <v>Y</v>
          </cell>
          <cell r="U68" t="str">
            <v/>
          </cell>
          <cell r="V68">
            <v>65</v>
          </cell>
        </row>
        <row r="69">
          <cell r="A69">
            <v>66</v>
          </cell>
          <cell r="B69" t="str">
            <v>Com</v>
          </cell>
          <cell r="C69" t="str">
            <v xml:space="preserve">Programmable TStat_Com, P - Heat [Building w Propane Heat] </v>
          </cell>
          <cell r="D69" t="str">
            <v>Space Heating</v>
          </cell>
          <cell r="E69" t="str">
            <v>Programmable Tstat</v>
          </cell>
          <cell r="F69" t="str">
            <v/>
          </cell>
          <cell r="G69" t="e">
            <v>#VALUE!</v>
          </cell>
          <cell r="H69" t="str">
            <v/>
          </cell>
          <cell r="I69">
            <v>11</v>
          </cell>
          <cell r="J69" t="str">
            <v/>
          </cell>
          <cell r="K69" t="e">
            <v>#VALUE!</v>
          </cell>
          <cell r="L69" t="e">
            <v>#VALUE!</v>
          </cell>
          <cell r="M69" t="str">
            <v>Prp</v>
          </cell>
          <cell r="N69">
            <v>0</v>
          </cell>
          <cell r="O69" t="str">
            <v>Space Heating</v>
          </cell>
          <cell r="P69" t="str">
            <v/>
          </cell>
          <cell r="Q69" t="str">
            <v>Space Heating</v>
          </cell>
          <cell r="R69" t="str">
            <v/>
          </cell>
          <cell r="S69" t="str">
            <v/>
          </cell>
          <cell r="T69" t="str">
            <v>Y</v>
          </cell>
          <cell r="U69" t="str">
            <v/>
          </cell>
          <cell r="V69">
            <v>65</v>
          </cell>
        </row>
        <row r="70">
          <cell r="A70">
            <v>67</v>
          </cell>
          <cell r="B70" t="str">
            <v>Com</v>
          </cell>
          <cell r="C70" t="str">
            <v xml:space="preserve">Programmable TStat_Com, E - Cool [Building w Oil Heat] </v>
          </cell>
          <cell r="D70" t="str">
            <v>Cooling</v>
          </cell>
          <cell r="E70" t="str">
            <v>Programmable Tstat</v>
          </cell>
          <cell r="F70" t="str">
            <v/>
          </cell>
          <cell r="G70" t="e">
            <v>#VALUE!</v>
          </cell>
          <cell r="H70" t="str">
            <v/>
          </cell>
          <cell r="I70">
            <v>11</v>
          </cell>
          <cell r="J70" t="str">
            <v/>
          </cell>
          <cell r="K70" t="e">
            <v>#VALUE!</v>
          </cell>
          <cell r="L70" t="e">
            <v>#VALUE!</v>
          </cell>
          <cell r="M70" t="str">
            <v>E</v>
          </cell>
          <cell r="N70">
            <v>0</v>
          </cell>
          <cell r="O70" t="str">
            <v>Cooling</v>
          </cell>
          <cell r="P70" t="str">
            <v/>
          </cell>
          <cell r="Q70" t="str">
            <v>Cooling</v>
          </cell>
          <cell r="R70" t="str">
            <v/>
          </cell>
          <cell r="S70" t="str">
            <v/>
          </cell>
          <cell r="T70" t="str">
            <v>Y</v>
          </cell>
          <cell r="U70" t="str">
            <v/>
          </cell>
          <cell r="V70">
            <v>67</v>
          </cell>
        </row>
        <row r="71">
          <cell r="A71">
            <v>68</v>
          </cell>
          <cell r="B71" t="str">
            <v>Com</v>
          </cell>
          <cell r="C71" t="str">
            <v xml:space="preserve">Programmable TStat_Com, O - Heat [Building w Oil Heat] </v>
          </cell>
          <cell r="D71" t="str">
            <v>Space Heating</v>
          </cell>
          <cell r="E71" t="str">
            <v>Programmable Tstat</v>
          </cell>
          <cell r="F71" t="str">
            <v/>
          </cell>
          <cell r="G71" t="e">
            <v>#VALUE!</v>
          </cell>
          <cell r="H71" t="str">
            <v/>
          </cell>
          <cell r="I71">
            <v>11</v>
          </cell>
          <cell r="J71" t="str">
            <v/>
          </cell>
          <cell r="K71" t="e">
            <v>#VALUE!</v>
          </cell>
          <cell r="L71" t="e">
            <v>#VALUE!</v>
          </cell>
          <cell r="M71" t="str">
            <v>O</v>
          </cell>
          <cell r="N71">
            <v>0</v>
          </cell>
          <cell r="O71" t="str">
            <v>Space Heating</v>
          </cell>
          <cell r="P71" t="str">
            <v/>
          </cell>
          <cell r="Q71" t="str">
            <v>Space Heating</v>
          </cell>
          <cell r="R71" t="str">
            <v/>
          </cell>
          <cell r="S71" t="str">
            <v/>
          </cell>
          <cell r="T71" t="str">
            <v>Y</v>
          </cell>
          <cell r="U71" t="str">
            <v/>
          </cell>
          <cell r="V71">
            <v>67</v>
          </cell>
        </row>
        <row r="72">
          <cell r="A72">
            <v>69</v>
          </cell>
          <cell r="B72" t="str">
            <v>Com</v>
          </cell>
          <cell r="C72" t="str">
            <v xml:space="preserve">Smart TStat_Com, E - Cool [Building w Elec Heat] </v>
          </cell>
          <cell r="D72" t="str">
            <v>Cooling</v>
          </cell>
          <cell r="E72" t="str">
            <v>Smart Tstat MD</v>
          </cell>
          <cell r="F72" t="str">
            <v>Smart Tstat MD</v>
          </cell>
          <cell r="G72" t="e">
            <v>#VALUE!</v>
          </cell>
          <cell r="H72" t="str">
            <v>Replace non-working and working thru-the-wall AC and baseboard electric resistance heat with mini split ductless HP system</v>
          </cell>
          <cell r="I72">
            <v>11</v>
          </cell>
          <cell r="J72" t="str">
            <v/>
          </cell>
          <cell r="K72" t="e">
            <v>#VALUE!</v>
          </cell>
          <cell r="L72" t="e">
            <v>#VALUE!</v>
          </cell>
          <cell r="M72" t="str">
            <v>E</v>
          </cell>
          <cell r="N72">
            <v>0</v>
          </cell>
          <cell r="O72" t="str">
            <v>Cooling</v>
          </cell>
          <cell r="P72" t="str">
            <v/>
          </cell>
          <cell r="Q72" t="str">
            <v>Cooling</v>
          </cell>
          <cell r="R72" t="str">
            <v/>
          </cell>
          <cell r="S72" t="str">
            <v/>
          </cell>
          <cell r="T72" t="str">
            <v>Y</v>
          </cell>
          <cell r="U72" t="str">
            <v/>
          </cell>
          <cell r="V72">
            <v>69</v>
          </cell>
        </row>
        <row r="73">
          <cell r="A73">
            <v>70</v>
          </cell>
          <cell r="B73" t="str">
            <v>Com</v>
          </cell>
          <cell r="C73" t="str">
            <v xml:space="preserve">Smart TStat_Com, E - Heat [Building w Elec Heat] </v>
          </cell>
          <cell r="D73" t="str">
            <v>Space Heating</v>
          </cell>
          <cell r="E73" t="str">
            <v>Smart Tstat MD</v>
          </cell>
          <cell r="F73" t="str">
            <v>Smart Tstat MD</v>
          </cell>
          <cell r="G73" t="e">
            <v>#VALUE!</v>
          </cell>
          <cell r="H73" t="str">
            <v>Replace non-working and working thru-the-wall AC and baseboard electric resistance heat with mini split ductless HP system</v>
          </cell>
          <cell r="I73">
            <v>11</v>
          </cell>
          <cell r="J73" t="str">
            <v/>
          </cell>
          <cell r="K73" t="e">
            <v>#VALUE!</v>
          </cell>
          <cell r="L73" t="e">
            <v>#VALUE!</v>
          </cell>
          <cell r="M73" t="str">
            <v>E</v>
          </cell>
          <cell r="N73">
            <v>0</v>
          </cell>
          <cell r="O73" t="str">
            <v>Space Heating</v>
          </cell>
          <cell r="P73" t="str">
            <v/>
          </cell>
          <cell r="Q73" t="str">
            <v>Space Heating</v>
          </cell>
          <cell r="R73" t="str">
            <v/>
          </cell>
          <cell r="S73" t="str">
            <v/>
          </cell>
          <cell r="T73" t="str">
            <v>Y</v>
          </cell>
          <cell r="U73" t="str">
            <v/>
          </cell>
          <cell r="V73">
            <v>69</v>
          </cell>
        </row>
        <row r="74">
          <cell r="A74">
            <v>71</v>
          </cell>
          <cell r="B74" t="str">
            <v>Com</v>
          </cell>
          <cell r="C74" t="str">
            <v xml:space="preserve">Smart TStat_Com, E - Cool [Building w Gas Heat] </v>
          </cell>
          <cell r="D74" t="str">
            <v>Cooling</v>
          </cell>
          <cell r="E74" t="str">
            <v>Smart Tstat MD</v>
          </cell>
          <cell r="F74" t="str">
            <v>Smart Tstat MD</v>
          </cell>
          <cell r="G74" t="e">
            <v>#VALUE!</v>
          </cell>
          <cell r="H74" t="str">
            <v>Replace non-working and working thru-the-wall AC and baseboard electric resistance heat with mini split ductless HP system</v>
          </cell>
          <cell r="I74">
            <v>11</v>
          </cell>
          <cell r="J74" t="str">
            <v/>
          </cell>
          <cell r="K74" t="e">
            <v>#VALUE!</v>
          </cell>
          <cell r="L74" t="e">
            <v>#VALUE!</v>
          </cell>
          <cell r="M74" t="str">
            <v>E</v>
          </cell>
          <cell r="N74">
            <v>0</v>
          </cell>
          <cell r="O74" t="str">
            <v>Cooling</v>
          </cell>
          <cell r="P74" t="str">
            <v/>
          </cell>
          <cell r="Q74" t="str">
            <v>Cooling</v>
          </cell>
          <cell r="R74" t="str">
            <v/>
          </cell>
          <cell r="S74" t="str">
            <v/>
          </cell>
          <cell r="T74" t="str">
            <v>Y</v>
          </cell>
          <cell r="U74" t="str">
            <v/>
          </cell>
          <cell r="V74">
            <v>71</v>
          </cell>
        </row>
        <row r="75">
          <cell r="A75">
            <v>72</v>
          </cell>
          <cell r="B75" t="str">
            <v>Com</v>
          </cell>
          <cell r="C75" t="str">
            <v xml:space="preserve">Smart TStat_Com, G - Heat [Building w Gas Heat] </v>
          </cell>
          <cell r="D75" t="str">
            <v>Space Heating</v>
          </cell>
          <cell r="E75" t="str">
            <v>Smart Tstat MD</v>
          </cell>
          <cell r="F75" t="str">
            <v>Smart Tstat MD</v>
          </cell>
          <cell r="G75" t="e">
            <v>#VALUE!</v>
          </cell>
          <cell r="H75" t="str">
            <v>Replace non-working and working thru-the-wall AC and baseboard electric resistance heat with mini split ductless HP system</v>
          </cell>
          <cell r="I75">
            <v>11</v>
          </cell>
          <cell r="J75" t="str">
            <v/>
          </cell>
          <cell r="K75" t="e">
            <v>#VALUE!</v>
          </cell>
          <cell r="L75" t="e">
            <v>#VALUE!</v>
          </cell>
          <cell r="M75" t="str">
            <v>G</v>
          </cell>
          <cell r="N75">
            <v>0</v>
          </cell>
          <cell r="O75" t="str">
            <v>Space Heating</v>
          </cell>
          <cell r="P75" t="str">
            <v/>
          </cell>
          <cell r="Q75" t="str">
            <v>Space Heating</v>
          </cell>
          <cell r="R75" t="str">
            <v/>
          </cell>
          <cell r="S75" t="str">
            <v/>
          </cell>
          <cell r="T75" t="str">
            <v>Y</v>
          </cell>
          <cell r="U75" t="str">
            <v/>
          </cell>
          <cell r="V75">
            <v>71</v>
          </cell>
        </row>
        <row r="76">
          <cell r="A76">
            <v>73</v>
          </cell>
          <cell r="B76" t="str">
            <v>Com</v>
          </cell>
          <cell r="C76" t="str">
            <v xml:space="preserve">Smart TStat_Com, E - Cool [Building w Propane Heat] </v>
          </cell>
          <cell r="D76" t="str">
            <v>Cooling</v>
          </cell>
          <cell r="E76" t="str">
            <v>Smart Tstat MD</v>
          </cell>
          <cell r="F76" t="str">
            <v/>
          </cell>
          <cell r="G76" t="e">
            <v>#VALUE!</v>
          </cell>
          <cell r="H76" t="str">
            <v/>
          </cell>
          <cell r="I76">
            <v>11</v>
          </cell>
          <cell r="J76" t="str">
            <v/>
          </cell>
          <cell r="K76" t="e">
            <v>#VALUE!</v>
          </cell>
          <cell r="L76" t="e">
            <v>#VALUE!</v>
          </cell>
          <cell r="M76" t="str">
            <v>E</v>
          </cell>
          <cell r="N76">
            <v>0</v>
          </cell>
          <cell r="O76" t="str">
            <v>Cooling</v>
          </cell>
          <cell r="P76" t="str">
            <v/>
          </cell>
          <cell r="Q76" t="str">
            <v>Cooling</v>
          </cell>
          <cell r="R76" t="str">
            <v/>
          </cell>
          <cell r="S76" t="str">
            <v/>
          </cell>
          <cell r="T76" t="str">
            <v>Y</v>
          </cell>
          <cell r="U76" t="str">
            <v/>
          </cell>
          <cell r="V76">
            <v>73</v>
          </cell>
        </row>
        <row r="77">
          <cell r="A77">
            <v>74</v>
          </cell>
          <cell r="B77" t="str">
            <v>Com</v>
          </cell>
          <cell r="C77" t="str">
            <v xml:space="preserve">Smart TStat_Com, P - Heat [Building w Propane Heat] </v>
          </cell>
          <cell r="D77" t="str">
            <v>Space Heating</v>
          </cell>
          <cell r="E77" t="str">
            <v>Smart Tstat MD</v>
          </cell>
          <cell r="F77" t="str">
            <v/>
          </cell>
          <cell r="G77" t="e">
            <v>#VALUE!</v>
          </cell>
          <cell r="H77" t="str">
            <v/>
          </cell>
          <cell r="I77">
            <v>11</v>
          </cell>
          <cell r="J77" t="str">
            <v/>
          </cell>
          <cell r="K77" t="e">
            <v>#VALUE!</v>
          </cell>
          <cell r="L77" t="e">
            <v>#VALUE!</v>
          </cell>
          <cell r="M77" t="str">
            <v>Prp</v>
          </cell>
          <cell r="N77">
            <v>0</v>
          </cell>
          <cell r="O77" t="str">
            <v>Space Heating</v>
          </cell>
          <cell r="P77" t="str">
            <v/>
          </cell>
          <cell r="Q77" t="str">
            <v>Space Heating</v>
          </cell>
          <cell r="R77" t="str">
            <v/>
          </cell>
          <cell r="S77" t="str">
            <v/>
          </cell>
          <cell r="T77" t="str">
            <v>Y</v>
          </cell>
          <cell r="U77" t="str">
            <v/>
          </cell>
          <cell r="V77">
            <v>73</v>
          </cell>
        </row>
        <row r="78">
          <cell r="A78">
            <v>75</v>
          </cell>
          <cell r="B78" t="str">
            <v>Com</v>
          </cell>
          <cell r="C78" t="str">
            <v xml:space="preserve">Smart TStat_Com, E - Cool [Building w Oil Heat] </v>
          </cell>
          <cell r="D78" t="str">
            <v>Cooling</v>
          </cell>
          <cell r="E78" t="str">
            <v>Smart Tstat MD</v>
          </cell>
          <cell r="F78" t="str">
            <v/>
          </cell>
          <cell r="G78" t="e">
            <v>#VALUE!</v>
          </cell>
          <cell r="H78" t="str">
            <v/>
          </cell>
          <cell r="I78">
            <v>11</v>
          </cell>
          <cell r="J78" t="str">
            <v/>
          </cell>
          <cell r="K78" t="e">
            <v>#VALUE!</v>
          </cell>
          <cell r="L78" t="e">
            <v>#VALUE!</v>
          </cell>
          <cell r="M78" t="str">
            <v>E</v>
          </cell>
          <cell r="N78">
            <v>0</v>
          </cell>
          <cell r="O78" t="str">
            <v>Cooling</v>
          </cell>
          <cell r="P78" t="str">
            <v/>
          </cell>
          <cell r="Q78" t="str">
            <v>Cooling</v>
          </cell>
          <cell r="R78" t="str">
            <v/>
          </cell>
          <cell r="S78" t="str">
            <v/>
          </cell>
          <cell r="T78" t="str">
            <v>Y</v>
          </cell>
          <cell r="U78" t="str">
            <v/>
          </cell>
          <cell r="V78">
            <v>75</v>
          </cell>
        </row>
        <row r="79">
          <cell r="A79">
            <v>76</v>
          </cell>
          <cell r="B79" t="str">
            <v>Com</v>
          </cell>
          <cell r="C79" t="str">
            <v xml:space="preserve">Smart TStat_Com, O - Heat [Building w Oil Heat] </v>
          </cell>
          <cell r="D79" t="str">
            <v>Space Heating</v>
          </cell>
          <cell r="E79" t="str">
            <v>Smart Tstat MD</v>
          </cell>
          <cell r="F79" t="str">
            <v/>
          </cell>
          <cell r="G79" t="e">
            <v>#VALUE!</v>
          </cell>
          <cell r="H79" t="str">
            <v/>
          </cell>
          <cell r="I79">
            <v>11</v>
          </cell>
          <cell r="J79" t="str">
            <v/>
          </cell>
          <cell r="K79" t="e">
            <v>#VALUE!</v>
          </cell>
          <cell r="L79" t="e">
            <v>#VALUE!</v>
          </cell>
          <cell r="M79" t="str">
            <v>O</v>
          </cell>
          <cell r="N79">
            <v>0</v>
          </cell>
          <cell r="O79" t="str">
            <v>Space Heating</v>
          </cell>
          <cell r="P79" t="str">
            <v/>
          </cell>
          <cell r="Q79" t="str">
            <v>Space Heating</v>
          </cell>
          <cell r="R79" t="str">
            <v/>
          </cell>
          <cell r="S79" t="str">
            <v/>
          </cell>
          <cell r="T79" t="str">
            <v>Y</v>
          </cell>
          <cell r="U79" t="str">
            <v/>
          </cell>
          <cell r="V79">
            <v>75</v>
          </cell>
        </row>
        <row r="80">
          <cell r="A80">
            <v>77</v>
          </cell>
          <cell r="B80" t="str">
            <v>Com</v>
          </cell>
          <cell r="C80" t="str">
            <v xml:space="preserve">Boiler Blowdown Controls_Com, G - Heat </v>
          </cell>
          <cell r="D80" t="str">
            <v>Space Heating</v>
          </cell>
          <cell r="E80" t="str">
            <v>Boiler Blowdown Controls</v>
          </cell>
          <cell r="F80" t="str">
            <v/>
          </cell>
          <cell r="G80" t="e">
            <v>#VALUE!</v>
          </cell>
          <cell r="H80" t="str">
            <v/>
          </cell>
          <cell r="I80">
            <v>5</v>
          </cell>
          <cell r="J80" t="str">
            <v/>
          </cell>
          <cell r="K80" t="e">
            <v>#VALUE!</v>
          </cell>
          <cell r="L80" t="e">
            <v>#VALUE!</v>
          </cell>
          <cell r="M80" t="str">
            <v>G</v>
          </cell>
          <cell r="N80">
            <v>0</v>
          </cell>
          <cell r="O80" t="str">
            <v>Space Heating</v>
          </cell>
          <cell r="P80" t="str">
            <v/>
          </cell>
          <cell r="Q80" t="str">
            <v>Space Heating</v>
          </cell>
          <cell r="R80" t="str">
            <v/>
          </cell>
          <cell r="S80" t="str">
            <v/>
          </cell>
          <cell r="T80" t="str">
            <v>Y</v>
          </cell>
          <cell r="U80" t="str">
            <v/>
          </cell>
          <cell r="V80">
            <v>0</v>
          </cell>
        </row>
        <row r="81">
          <cell r="A81">
            <v>78</v>
          </cell>
          <cell r="B81" t="str">
            <v>Com</v>
          </cell>
          <cell r="C81" t="str">
            <v xml:space="preserve">Boiler Blowdown Controls_Com, O - Heat </v>
          </cell>
          <cell r="D81" t="str">
            <v>Space Heating</v>
          </cell>
          <cell r="E81" t="str">
            <v>Boiler Blowdown Controls</v>
          </cell>
          <cell r="F81" t="str">
            <v/>
          </cell>
          <cell r="G81" t="e">
            <v>#VALUE!</v>
          </cell>
          <cell r="H81" t="str">
            <v/>
          </cell>
          <cell r="I81">
            <v>5</v>
          </cell>
          <cell r="J81" t="str">
            <v/>
          </cell>
          <cell r="K81" t="e">
            <v>#VALUE!</v>
          </cell>
          <cell r="L81" t="e">
            <v>#VALUE!</v>
          </cell>
          <cell r="M81" t="str">
            <v>O</v>
          </cell>
          <cell r="N81">
            <v>0</v>
          </cell>
          <cell r="O81" t="str">
            <v>Space Heating</v>
          </cell>
          <cell r="P81" t="str">
            <v/>
          </cell>
          <cell r="Q81" t="str">
            <v>Space Heating</v>
          </cell>
          <cell r="R81" t="str">
            <v/>
          </cell>
          <cell r="S81" t="str">
            <v/>
          </cell>
          <cell r="T81" t="str">
            <v>Y</v>
          </cell>
          <cell r="U81" t="str">
            <v/>
          </cell>
          <cell r="V81">
            <v>0</v>
          </cell>
        </row>
        <row r="82">
          <cell r="A82">
            <v>79</v>
          </cell>
          <cell r="B82" t="str">
            <v>Com</v>
          </cell>
          <cell r="C82" t="str">
            <v xml:space="preserve">Boiler Blowdown Controls_Com, P - Heat </v>
          </cell>
          <cell r="D82" t="str">
            <v>Space Heating</v>
          </cell>
          <cell r="E82" t="str">
            <v>Boiler Blowdown Controls</v>
          </cell>
          <cell r="F82" t="str">
            <v/>
          </cell>
          <cell r="G82" t="e">
            <v>#VALUE!</v>
          </cell>
          <cell r="H82" t="str">
            <v/>
          </cell>
          <cell r="I82">
            <v>5</v>
          </cell>
          <cell r="J82" t="str">
            <v/>
          </cell>
          <cell r="K82" t="e">
            <v>#VALUE!</v>
          </cell>
          <cell r="L82" t="e">
            <v>#VALUE!</v>
          </cell>
          <cell r="M82" t="str">
            <v>Prp</v>
          </cell>
          <cell r="N82">
            <v>0</v>
          </cell>
          <cell r="O82" t="str">
            <v>Space Heating</v>
          </cell>
          <cell r="P82" t="str">
            <v/>
          </cell>
          <cell r="Q82" t="str">
            <v>Space Heating</v>
          </cell>
          <cell r="R82" t="str">
            <v/>
          </cell>
          <cell r="S82" t="str">
            <v/>
          </cell>
          <cell r="T82" t="str">
            <v>Y</v>
          </cell>
          <cell r="U82" t="str">
            <v/>
          </cell>
          <cell r="V82">
            <v>0</v>
          </cell>
        </row>
        <row r="83">
          <cell r="A83">
            <v>80</v>
          </cell>
          <cell r="B83" t="str">
            <v>Com</v>
          </cell>
          <cell r="C83" t="str">
            <v xml:space="preserve">Boiler Modifications_Com, G - Heat </v>
          </cell>
          <cell r="D83" t="str">
            <v>Space Heating</v>
          </cell>
          <cell r="E83" t="str">
            <v>Boiler Blowdown Controls</v>
          </cell>
          <cell r="F83" t="str">
            <v/>
          </cell>
          <cell r="G83" t="e">
            <v>#VALUE!</v>
          </cell>
          <cell r="H83" t="str">
            <v>Various retrofit opportunities to increase boiler efficiency. This includes cut-out controls, modulating burners, reset controls, oxygen controls, stack dampers, boiler tune-ups, and turbulators. Applies only to FF boilers in space heating applications.</v>
          </cell>
          <cell r="I83">
            <v>8.304347826086957</v>
          </cell>
          <cell r="J83" t="str">
            <v/>
          </cell>
          <cell r="K83" t="e">
            <v>#VALUE!</v>
          </cell>
          <cell r="L83" t="e">
            <v>#VALUE!</v>
          </cell>
          <cell r="M83" t="str">
            <v>G</v>
          </cell>
          <cell r="N83">
            <v>0</v>
          </cell>
          <cell r="O83" t="str">
            <v>Space Heating</v>
          </cell>
          <cell r="P83" t="str">
            <v/>
          </cell>
          <cell r="Q83" t="str">
            <v>Space Heating</v>
          </cell>
          <cell r="R83" t="str">
            <v/>
          </cell>
          <cell r="S83" t="str">
            <v/>
          </cell>
          <cell r="T83" t="str">
            <v>Y</v>
          </cell>
          <cell r="U83" t="str">
            <v/>
          </cell>
          <cell r="V83">
            <v>0</v>
          </cell>
        </row>
        <row r="84">
          <cell r="A84">
            <v>81</v>
          </cell>
          <cell r="B84" t="str">
            <v>Com</v>
          </cell>
          <cell r="C84" t="str">
            <v xml:space="preserve">Boiler Modifications_Com, O - Heat </v>
          </cell>
          <cell r="D84" t="str">
            <v>Space Heating</v>
          </cell>
          <cell r="E84" t="str">
            <v>Boiler Blowdown Controls</v>
          </cell>
          <cell r="F84" t="str">
            <v/>
          </cell>
          <cell r="G84" t="e">
            <v>#VALUE!</v>
          </cell>
          <cell r="H84" t="str">
            <v>Various retrofit opportunities to increase boiler efficiency. This includes cut-out controls, modulating burners, reset controls, oxygen controls, stack dampers, boiler tune-ups, and turbulators. Applies only to FF boilers in space heating applications.</v>
          </cell>
          <cell r="I84">
            <v>8.304347826086957</v>
          </cell>
          <cell r="J84" t="str">
            <v/>
          </cell>
          <cell r="K84" t="e">
            <v>#VALUE!</v>
          </cell>
          <cell r="L84" t="e">
            <v>#VALUE!</v>
          </cell>
          <cell r="M84" t="str">
            <v>O</v>
          </cell>
          <cell r="N84">
            <v>0</v>
          </cell>
          <cell r="O84" t="str">
            <v>Space Heating</v>
          </cell>
          <cell r="P84" t="str">
            <v/>
          </cell>
          <cell r="Q84" t="str">
            <v>Space Heating</v>
          </cell>
          <cell r="R84" t="str">
            <v/>
          </cell>
          <cell r="S84" t="str">
            <v/>
          </cell>
          <cell r="T84" t="str">
            <v>Y</v>
          </cell>
          <cell r="U84" t="str">
            <v/>
          </cell>
          <cell r="V84">
            <v>0</v>
          </cell>
        </row>
        <row r="85">
          <cell r="A85">
            <v>82</v>
          </cell>
          <cell r="B85" t="str">
            <v>Com</v>
          </cell>
          <cell r="C85" t="str">
            <v xml:space="preserve">Boiler Modifications_Com, P - Heat </v>
          </cell>
          <cell r="D85" t="str">
            <v>Space Heating</v>
          </cell>
          <cell r="E85" t="str">
            <v>Boiler Blowdown Controls</v>
          </cell>
          <cell r="F85" t="str">
            <v/>
          </cell>
          <cell r="G85" t="e">
            <v>#VALUE!</v>
          </cell>
          <cell r="H85" t="str">
            <v>Various retrofit opportunities to increase boiler efficiency. This includes cut-out controls, modulating burners, reset controls, oxygen controls, stack dampers, boiler tune-ups, and turbulators. Applies only to FF boilers in space heating applications.</v>
          </cell>
          <cell r="I85">
            <v>8.304347826086957</v>
          </cell>
          <cell r="J85" t="str">
            <v/>
          </cell>
          <cell r="K85" t="e">
            <v>#VALUE!</v>
          </cell>
          <cell r="L85" t="e">
            <v>#VALUE!</v>
          </cell>
          <cell r="M85" t="str">
            <v>Prp</v>
          </cell>
          <cell r="N85">
            <v>0</v>
          </cell>
          <cell r="O85" t="str">
            <v>Space Heating</v>
          </cell>
          <cell r="P85" t="str">
            <v/>
          </cell>
          <cell r="Q85" t="str">
            <v>Space Heating</v>
          </cell>
          <cell r="R85" t="str">
            <v/>
          </cell>
          <cell r="S85" t="str">
            <v/>
          </cell>
          <cell r="T85" t="str">
            <v>Y</v>
          </cell>
          <cell r="U85" t="str">
            <v/>
          </cell>
          <cell r="V85">
            <v>0</v>
          </cell>
        </row>
        <row r="86">
          <cell r="A86">
            <v>83</v>
          </cell>
          <cell r="B86" t="str">
            <v>Com</v>
          </cell>
          <cell r="C86" t="str">
            <v xml:space="preserve">Boilers_Com, G - Heat </v>
          </cell>
          <cell r="D86" t="str">
            <v>Space Heating</v>
          </cell>
          <cell r="E86" t="str">
            <v>Boiler</v>
          </cell>
          <cell r="F86" t="str">
            <v/>
          </cell>
          <cell r="G86" t="e">
            <v>#VALUE!</v>
          </cell>
          <cell r="H86" t="str">
            <v>Various retrofit opportunities to increase boiler efficiency. This includes cut-out controls, modulating burners, reset controls, oxygen controls, stack dampers, boiler tune-ups, and turbulators. Applies only to FF boilers in space heating applications.</v>
          </cell>
          <cell r="I86">
            <v>25</v>
          </cell>
          <cell r="J86" t="str">
            <v/>
          </cell>
          <cell r="K86" t="e">
            <v>#VALUE!</v>
          </cell>
          <cell r="L86" t="e">
            <v>#VALUE!</v>
          </cell>
          <cell r="M86" t="str">
            <v>G</v>
          </cell>
          <cell r="N86">
            <v>0</v>
          </cell>
          <cell r="O86" t="str">
            <v>Space Heating</v>
          </cell>
          <cell r="P86" t="str">
            <v/>
          </cell>
          <cell r="Q86" t="str">
            <v>Space Heating</v>
          </cell>
          <cell r="R86" t="str">
            <v/>
          </cell>
          <cell r="S86" t="str">
            <v/>
          </cell>
          <cell r="T86" t="str">
            <v>Y</v>
          </cell>
          <cell r="U86" t="str">
            <v/>
          </cell>
          <cell r="V86">
            <v>0</v>
          </cell>
        </row>
        <row r="87">
          <cell r="A87">
            <v>84</v>
          </cell>
          <cell r="B87" t="str">
            <v>Com</v>
          </cell>
          <cell r="C87" t="str">
            <v xml:space="preserve">Boilers_Com, O - Heat </v>
          </cell>
          <cell r="D87" t="str">
            <v>Space Heating</v>
          </cell>
          <cell r="E87" t="str">
            <v>Boiler</v>
          </cell>
          <cell r="F87" t="str">
            <v/>
          </cell>
          <cell r="G87" t="e">
            <v>#VALUE!</v>
          </cell>
          <cell r="H87" t="str">
            <v>Various retrofit opportunities to increase boiler efficiency. This includes cut-out controls, modulating burners, reset controls, oxygen controls, stack dampers, boiler tune-ups, and turbulators. Applies only to FF boilers in space heating applications.</v>
          </cell>
          <cell r="I87">
            <v>25</v>
          </cell>
          <cell r="J87" t="str">
            <v/>
          </cell>
          <cell r="K87" t="e">
            <v>#VALUE!</v>
          </cell>
          <cell r="L87" t="e">
            <v>#VALUE!</v>
          </cell>
          <cell r="M87" t="str">
            <v>O</v>
          </cell>
          <cell r="N87">
            <v>0</v>
          </cell>
          <cell r="O87" t="str">
            <v>Space Heating</v>
          </cell>
          <cell r="P87" t="str">
            <v/>
          </cell>
          <cell r="Q87" t="str">
            <v>Space Heating</v>
          </cell>
          <cell r="R87" t="str">
            <v/>
          </cell>
          <cell r="S87" t="str">
            <v/>
          </cell>
          <cell r="T87" t="str">
            <v>Y</v>
          </cell>
          <cell r="U87" t="str">
            <v/>
          </cell>
          <cell r="V87">
            <v>0</v>
          </cell>
        </row>
        <row r="88">
          <cell r="A88">
            <v>85</v>
          </cell>
          <cell r="B88" t="str">
            <v>Com</v>
          </cell>
          <cell r="C88" t="str">
            <v xml:space="preserve">Boilers_Com, P - Heat </v>
          </cell>
          <cell r="D88" t="str">
            <v>Space Heating</v>
          </cell>
          <cell r="E88" t="str">
            <v>Boiler</v>
          </cell>
          <cell r="F88" t="str">
            <v/>
          </cell>
          <cell r="G88" t="e">
            <v>#VALUE!</v>
          </cell>
          <cell r="H88" t="str">
            <v>Various retrofit opportunities to increase boiler efficiency. This includes cut-out controls, modulating burners, reset controls, oxygen controls, stack dampers, boiler tune-ups, and turbulators. Applies only to FF boilers in space heating applications.</v>
          </cell>
          <cell r="I88">
            <v>25</v>
          </cell>
          <cell r="J88" t="str">
            <v/>
          </cell>
          <cell r="K88" t="e">
            <v>#VALUE!</v>
          </cell>
          <cell r="L88" t="e">
            <v>#VALUE!</v>
          </cell>
          <cell r="M88" t="str">
            <v>Prp</v>
          </cell>
          <cell r="N88">
            <v>0</v>
          </cell>
          <cell r="O88" t="str">
            <v>Space Heating</v>
          </cell>
          <cell r="P88" t="str">
            <v/>
          </cell>
          <cell r="Q88" t="str">
            <v>Space Heating</v>
          </cell>
          <cell r="R88" t="str">
            <v/>
          </cell>
          <cell r="S88" t="str">
            <v/>
          </cell>
          <cell r="T88" t="str">
            <v>Y</v>
          </cell>
          <cell r="U88" t="str">
            <v/>
          </cell>
          <cell r="V88">
            <v>0</v>
          </cell>
        </row>
        <row r="89">
          <cell r="A89">
            <v>86</v>
          </cell>
          <cell r="B89" t="str">
            <v>Com</v>
          </cell>
          <cell r="C89" t="str">
            <v xml:space="preserve">Furnace_Com, G - Heat </v>
          </cell>
          <cell r="D89" t="str">
            <v>Space Heating</v>
          </cell>
          <cell r="E89" t="str">
            <v>Furnace</v>
          </cell>
          <cell r="F89" t="str">
            <v/>
          </cell>
          <cell r="G89" t="e">
            <v>#VALUE!</v>
          </cell>
          <cell r="H89" t="str">
            <v>Various retrofit opportunities to increase boiler efficiency. This includes cut-out controls, modulating burners, reset controls, oxygen controls, stack dampers, boiler tune-ups, and turbulators. Applies only to FF boilers in space heating applications.</v>
          </cell>
          <cell r="I89">
            <v>23</v>
          </cell>
          <cell r="J89" t="str">
            <v/>
          </cell>
          <cell r="K89" t="e">
            <v>#VALUE!</v>
          </cell>
          <cell r="L89" t="e">
            <v>#VALUE!</v>
          </cell>
          <cell r="M89" t="str">
            <v>G</v>
          </cell>
          <cell r="N89">
            <v>0</v>
          </cell>
          <cell r="O89" t="str">
            <v>Space Heating</v>
          </cell>
          <cell r="P89" t="str">
            <v/>
          </cell>
          <cell r="Q89" t="str">
            <v>Space Heating</v>
          </cell>
          <cell r="R89" t="str">
            <v/>
          </cell>
          <cell r="S89" t="str">
            <v/>
          </cell>
          <cell r="T89" t="str">
            <v>Y</v>
          </cell>
          <cell r="U89" t="str">
            <v/>
          </cell>
          <cell r="V89">
            <v>0</v>
          </cell>
        </row>
        <row r="90">
          <cell r="A90">
            <v>87</v>
          </cell>
          <cell r="B90" t="str">
            <v>Com</v>
          </cell>
          <cell r="C90" t="str">
            <v xml:space="preserve">Furnace_Com, O - Heat </v>
          </cell>
          <cell r="D90" t="str">
            <v>Space Heating</v>
          </cell>
          <cell r="E90" t="str">
            <v>Furnace</v>
          </cell>
          <cell r="F90" t="str">
            <v/>
          </cell>
          <cell r="G90" t="e">
            <v>#VALUE!</v>
          </cell>
          <cell r="H90" t="str">
            <v>Various retrofit opportunities to increase boiler efficiency. This includes cut-out controls, modulating burners, reset controls, oxygen controls, stack dampers, boiler tune-ups, and turbulators. Applies only to FF boilers in space heating applications.</v>
          </cell>
          <cell r="I90">
            <v>23</v>
          </cell>
          <cell r="J90" t="str">
            <v/>
          </cell>
          <cell r="K90" t="e">
            <v>#VALUE!</v>
          </cell>
          <cell r="L90" t="e">
            <v>#VALUE!</v>
          </cell>
          <cell r="M90" t="str">
            <v>O</v>
          </cell>
          <cell r="N90">
            <v>0</v>
          </cell>
          <cell r="O90" t="str">
            <v>Space Heating</v>
          </cell>
          <cell r="P90" t="str">
            <v/>
          </cell>
          <cell r="Q90" t="str">
            <v>Space Heating</v>
          </cell>
          <cell r="R90" t="str">
            <v/>
          </cell>
          <cell r="S90" t="str">
            <v/>
          </cell>
          <cell r="T90" t="str">
            <v>Y</v>
          </cell>
          <cell r="U90" t="str">
            <v/>
          </cell>
          <cell r="V90">
            <v>0</v>
          </cell>
        </row>
        <row r="91">
          <cell r="A91">
            <v>88</v>
          </cell>
          <cell r="B91" t="str">
            <v>Com</v>
          </cell>
          <cell r="C91" t="str">
            <v xml:space="preserve">Furnace_Com, P - Heat </v>
          </cell>
          <cell r="D91" t="str">
            <v>Space Heating</v>
          </cell>
          <cell r="E91" t="str">
            <v>Furnace</v>
          </cell>
          <cell r="F91" t="str">
            <v/>
          </cell>
          <cell r="G91" t="e">
            <v>#VALUE!</v>
          </cell>
          <cell r="H91" t="str">
            <v>Various retrofit opportunities to increase boiler efficiency. This includes cut-out controls, modulating burners, reset controls, oxygen controls, stack dampers, boiler tune-ups, and turbulators. Applies only to FF boilers in space heating applications.</v>
          </cell>
          <cell r="I91">
            <v>23</v>
          </cell>
          <cell r="J91" t="str">
            <v/>
          </cell>
          <cell r="K91" t="e">
            <v>#VALUE!</v>
          </cell>
          <cell r="L91" t="e">
            <v>#VALUE!</v>
          </cell>
          <cell r="M91" t="str">
            <v>Prp</v>
          </cell>
          <cell r="N91">
            <v>0</v>
          </cell>
          <cell r="O91" t="str">
            <v>Space Heating</v>
          </cell>
          <cell r="P91" t="str">
            <v/>
          </cell>
          <cell r="Q91" t="str">
            <v>Space Heating</v>
          </cell>
          <cell r="R91" t="str">
            <v/>
          </cell>
          <cell r="S91" t="str">
            <v/>
          </cell>
          <cell r="T91" t="str">
            <v>Y</v>
          </cell>
          <cell r="U91" t="str">
            <v/>
          </cell>
          <cell r="V91">
            <v>0</v>
          </cell>
        </row>
        <row r="92">
          <cell r="A92">
            <v>89</v>
          </cell>
          <cell r="B92" t="str">
            <v>Com</v>
          </cell>
          <cell r="C92" t="str">
            <v xml:space="preserve">Unit Heater_Com, G - Heat </v>
          </cell>
          <cell r="D92" t="str">
            <v>Space Heating</v>
          </cell>
          <cell r="E92" t="str">
            <v>Unit Heater</v>
          </cell>
          <cell r="F92" t="str">
            <v/>
          </cell>
          <cell r="G92" t="e">
            <v>#VALUE!</v>
          </cell>
          <cell r="H92" t="str">
            <v>Various retrofit opportunities to increase boiler efficiency. This includes cut-out controls, modulating burners, reset controls, oxygen controls, stack dampers, boiler tune-ups, and turbulators. Applies only to FF boilers in space heating applications.</v>
          </cell>
          <cell r="I92">
            <v>17</v>
          </cell>
          <cell r="J92" t="str">
            <v/>
          </cell>
          <cell r="K92" t="e">
            <v>#VALUE!</v>
          </cell>
          <cell r="L92" t="e">
            <v>#VALUE!</v>
          </cell>
          <cell r="M92" t="str">
            <v>G</v>
          </cell>
          <cell r="N92">
            <v>0</v>
          </cell>
          <cell r="O92" t="str">
            <v>Space Heating</v>
          </cell>
          <cell r="P92" t="str">
            <v/>
          </cell>
          <cell r="Q92" t="str">
            <v>Space Heating</v>
          </cell>
          <cell r="R92" t="str">
            <v/>
          </cell>
          <cell r="S92" t="str">
            <v/>
          </cell>
          <cell r="T92" t="str">
            <v>Y</v>
          </cell>
          <cell r="U92" t="str">
            <v/>
          </cell>
          <cell r="V92">
            <v>0</v>
          </cell>
        </row>
        <row r="93">
          <cell r="A93">
            <v>90</v>
          </cell>
          <cell r="B93" t="str">
            <v>Com</v>
          </cell>
          <cell r="C93" t="str">
            <v xml:space="preserve">Unit Heater_Com, P - Heat </v>
          </cell>
          <cell r="D93" t="str">
            <v>Space Heating</v>
          </cell>
          <cell r="E93" t="str">
            <v>Unit Heater</v>
          </cell>
          <cell r="F93" t="str">
            <v/>
          </cell>
          <cell r="G93" t="e">
            <v>#VALUE!</v>
          </cell>
          <cell r="H93" t="str">
            <v>Various retrofit opportunities to increase boiler efficiency. This includes cut-out controls, modulating burners, reset controls, oxygen controls, stack dampers, boiler tune-ups, and turbulators. Applies only to FF boilers in space heating applications.</v>
          </cell>
          <cell r="I93">
            <v>17</v>
          </cell>
          <cell r="J93" t="str">
            <v/>
          </cell>
          <cell r="K93" t="e">
            <v>#VALUE!</v>
          </cell>
          <cell r="L93" t="e">
            <v>#VALUE!</v>
          </cell>
          <cell r="M93" t="str">
            <v>Prp</v>
          </cell>
          <cell r="N93">
            <v>0</v>
          </cell>
          <cell r="O93" t="str">
            <v>Space Heating</v>
          </cell>
          <cell r="P93" t="str">
            <v/>
          </cell>
          <cell r="Q93" t="str">
            <v>Space Heating</v>
          </cell>
          <cell r="R93" t="str">
            <v/>
          </cell>
          <cell r="S93" t="str">
            <v/>
          </cell>
          <cell r="T93" t="str">
            <v>Y</v>
          </cell>
          <cell r="U93" t="str">
            <v/>
          </cell>
          <cell r="V93">
            <v>0</v>
          </cell>
        </row>
        <row r="94">
          <cell r="A94">
            <v>91</v>
          </cell>
          <cell r="B94" t="str">
            <v>Com</v>
          </cell>
          <cell r="C94" t="str">
            <v xml:space="preserve">Destratification Fans_Com, G - Heat </v>
          </cell>
          <cell r="D94" t="str">
            <v>Space Heating</v>
          </cell>
          <cell r="E94" t="str">
            <v>Destratification Fans</v>
          </cell>
          <cell r="F94" t="str">
            <v/>
          </cell>
          <cell r="G94" t="e">
            <v>#VALUE!</v>
          </cell>
          <cell r="H94" t="str">
            <v>Various retrofit opportunities to increase boiler efficiency. This includes cut-out controls, modulating burners, reset controls, oxygen controls, stack dampers, boiler tune-ups, and turbulators. Applies only to FF boilers in space heating applications.</v>
          </cell>
          <cell r="I94">
            <v>15</v>
          </cell>
          <cell r="J94" t="str">
            <v/>
          </cell>
          <cell r="K94" t="e">
            <v>#VALUE!</v>
          </cell>
          <cell r="L94" t="e">
            <v>#VALUE!</v>
          </cell>
          <cell r="M94" t="str">
            <v>G</v>
          </cell>
          <cell r="N94">
            <v>0</v>
          </cell>
          <cell r="O94" t="str">
            <v>Space Heating</v>
          </cell>
          <cell r="P94" t="str">
            <v/>
          </cell>
          <cell r="Q94" t="str">
            <v>Space Heating</v>
          </cell>
          <cell r="R94" t="str">
            <v/>
          </cell>
          <cell r="S94" t="str">
            <v/>
          </cell>
          <cell r="T94" t="str">
            <v>Y</v>
          </cell>
          <cell r="U94" t="str">
            <v/>
          </cell>
          <cell r="V94">
            <v>0</v>
          </cell>
        </row>
        <row r="95">
          <cell r="A95">
            <v>92</v>
          </cell>
          <cell r="B95" t="str">
            <v>Com</v>
          </cell>
          <cell r="C95" t="str">
            <v xml:space="preserve">Destratification Fans_Com, O - Heat </v>
          </cell>
          <cell r="D95" t="str">
            <v>Space Heating</v>
          </cell>
          <cell r="E95" t="str">
            <v>Destratification Fans</v>
          </cell>
          <cell r="F95" t="str">
            <v/>
          </cell>
          <cell r="G95" t="e">
            <v>#VALUE!</v>
          </cell>
          <cell r="H95" t="str">
            <v>Various retrofit opportunities to increase boiler efficiency. This includes cut-out controls, modulating burners, reset controls, oxygen controls, stack dampers, boiler tune-ups, and turbulators. Applies only to FF boilers in space heating applications.</v>
          </cell>
          <cell r="I95">
            <v>15</v>
          </cell>
          <cell r="J95" t="str">
            <v/>
          </cell>
          <cell r="K95" t="e">
            <v>#VALUE!</v>
          </cell>
          <cell r="L95" t="e">
            <v>#VALUE!</v>
          </cell>
          <cell r="M95" t="str">
            <v>O</v>
          </cell>
          <cell r="N95">
            <v>0</v>
          </cell>
          <cell r="O95" t="str">
            <v>Space Heating</v>
          </cell>
          <cell r="P95" t="str">
            <v/>
          </cell>
          <cell r="Q95" t="str">
            <v>Space Heating</v>
          </cell>
          <cell r="R95" t="str">
            <v/>
          </cell>
          <cell r="S95" t="str">
            <v/>
          </cell>
          <cell r="T95" t="str">
            <v>Y</v>
          </cell>
          <cell r="U95" t="str">
            <v/>
          </cell>
          <cell r="V95">
            <v>0</v>
          </cell>
        </row>
        <row r="96">
          <cell r="A96">
            <v>93</v>
          </cell>
          <cell r="B96" t="str">
            <v>Com</v>
          </cell>
          <cell r="C96" t="str">
            <v xml:space="preserve">Destratification Fans_Com, P - Heat </v>
          </cell>
          <cell r="D96" t="str">
            <v>Space Heating</v>
          </cell>
          <cell r="E96" t="str">
            <v>Destratification Fans</v>
          </cell>
          <cell r="F96" t="str">
            <v/>
          </cell>
          <cell r="G96" t="e">
            <v>#VALUE!</v>
          </cell>
          <cell r="H96" t="str">
            <v>Various retrofit opportunities to increase boiler efficiency. This includes cut-out controls, modulating burners, reset controls, oxygen controls, stack dampers, boiler tune-ups, and turbulators. Applies only to FF boilers in space heating applications.</v>
          </cell>
          <cell r="I96">
            <v>15</v>
          </cell>
          <cell r="J96" t="str">
            <v/>
          </cell>
          <cell r="K96" t="e">
            <v>#VALUE!</v>
          </cell>
          <cell r="L96" t="e">
            <v>#VALUE!</v>
          </cell>
          <cell r="M96" t="str">
            <v>Prp</v>
          </cell>
          <cell r="N96">
            <v>0</v>
          </cell>
          <cell r="O96" t="str">
            <v>Space Heating</v>
          </cell>
          <cell r="P96" t="str">
            <v/>
          </cell>
          <cell r="Q96" t="str">
            <v>Space Heating</v>
          </cell>
          <cell r="R96" t="str">
            <v/>
          </cell>
          <cell r="S96" t="str">
            <v/>
          </cell>
          <cell r="T96" t="str">
            <v>Y</v>
          </cell>
          <cell r="U96" t="str">
            <v/>
          </cell>
          <cell r="V96">
            <v>0</v>
          </cell>
        </row>
        <row r="97">
          <cell r="A97">
            <v>94</v>
          </cell>
          <cell r="B97" t="str">
            <v>Com</v>
          </cell>
          <cell r="C97" t="str">
            <v xml:space="preserve">Energy Recovery Ventilator_Com, G - Heat </v>
          </cell>
          <cell r="D97" t="str">
            <v>Space Heating</v>
          </cell>
          <cell r="E97" t="str">
            <v>Energy Recovery Ventilator</v>
          </cell>
          <cell r="F97" t="str">
            <v/>
          </cell>
          <cell r="G97" t="e">
            <v>#VALUE!</v>
          </cell>
          <cell r="H97" t="str">
            <v>Various retrofit opportunities to increase boiler efficiency. This includes cut-out controls, modulating burners, reset controls, oxygen controls, stack dampers, boiler tune-ups, and turbulators. Applies only to FF boilers in space heating applications.</v>
          </cell>
          <cell r="I97">
            <v>15</v>
          </cell>
          <cell r="J97" t="str">
            <v/>
          </cell>
          <cell r="K97" t="e">
            <v>#VALUE!</v>
          </cell>
          <cell r="L97" t="e">
            <v>#VALUE!</v>
          </cell>
          <cell r="M97" t="str">
            <v>G</v>
          </cell>
          <cell r="N97">
            <v>0</v>
          </cell>
          <cell r="O97" t="str">
            <v>Space Heating</v>
          </cell>
          <cell r="P97" t="str">
            <v/>
          </cell>
          <cell r="Q97" t="str">
            <v>Space Heating</v>
          </cell>
          <cell r="R97" t="str">
            <v/>
          </cell>
          <cell r="S97" t="str">
            <v/>
          </cell>
          <cell r="T97" t="str">
            <v>Y</v>
          </cell>
          <cell r="U97" t="str">
            <v/>
          </cell>
          <cell r="V97">
            <v>0</v>
          </cell>
        </row>
        <row r="98">
          <cell r="A98">
            <v>95</v>
          </cell>
          <cell r="B98" t="str">
            <v>Com</v>
          </cell>
          <cell r="C98" t="str">
            <v xml:space="preserve">Energy Recovery Ventilator_Com, O - Heat </v>
          </cell>
          <cell r="D98" t="str">
            <v>Space Heating</v>
          </cell>
          <cell r="E98" t="str">
            <v>Energy Recovery Ventilator</v>
          </cell>
          <cell r="F98" t="str">
            <v/>
          </cell>
          <cell r="G98" t="e">
            <v>#VALUE!</v>
          </cell>
          <cell r="H98" t="str">
            <v>Various retrofit opportunities to increase boiler efficiency. This includes cut-out controls, modulating burners, reset controls, oxygen controls, stack dampers, boiler tune-ups, and turbulators. Applies only to FF boilers in space heating applications.</v>
          </cell>
          <cell r="I98">
            <v>15</v>
          </cell>
          <cell r="J98" t="str">
            <v/>
          </cell>
          <cell r="K98" t="e">
            <v>#VALUE!</v>
          </cell>
          <cell r="L98" t="e">
            <v>#VALUE!</v>
          </cell>
          <cell r="M98" t="str">
            <v>O</v>
          </cell>
          <cell r="N98">
            <v>0</v>
          </cell>
          <cell r="O98" t="str">
            <v>Space Heating</v>
          </cell>
          <cell r="P98" t="str">
            <v/>
          </cell>
          <cell r="Q98" t="str">
            <v>Space Heating</v>
          </cell>
          <cell r="R98" t="str">
            <v/>
          </cell>
          <cell r="S98" t="str">
            <v/>
          </cell>
          <cell r="T98" t="str">
            <v>Y</v>
          </cell>
          <cell r="U98" t="str">
            <v/>
          </cell>
          <cell r="V98">
            <v>0</v>
          </cell>
        </row>
        <row r="99">
          <cell r="A99">
            <v>96</v>
          </cell>
          <cell r="B99" t="str">
            <v>Com</v>
          </cell>
          <cell r="C99" t="str">
            <v xml:space="preserve">Energy Recovery Ventilator_Com, P - Heat </v>
          </cell>
          <cell r="D99" t="str">
            <v>Space Heating</v>
          </cell>
          <cell r="E99" t="str">
            <v>Energy Recovery Ventilator</v>
          </cell>
          <cell r="F99" t="str">
            <v/>
          </cell>
          <cell r="G99" t="e">
            <v>#VALUE!</v>
          </cell>
          <cell r="H99" t="str">
            <v>Various retrofit opportunities to increase boiler efficiency. This includes cut-out controls, modulating burners, reset controls, oxygen controls, stack dampers, boiler tune-ups, and turbulators. Applies only to FF boilers in space heating applications.</v>
          </cell>
          <cell r="I99">
            <v>15</v>
          </cell>
          <cell r="J99" t="str">
            <v/>
          </cell>
          <cell r="K99" t="e">
            <v>#VALUE!</v>
          </cell>
          <cell r="L99" t="e">
            <v>#VALUE!</v>
          </cell>
          <cell r="M99" t="str">
            <v>Prp</v>
          </cell>
          <cell r="N99">
            <v>0</v>
          </cell>
          <cell r="O99" t="str">
            <v>Space Heating</v>
          </cell>
          <cell r="P99" t="str">
            <v/>
          </cell>
          <cell r="Q99" t="str">
            <v>Space Heating</v>
          </cell>
          <cell r="R99" t="str">
            <v/>
          </cell>
          <cell r="S99" t="str">
            <v/>
          </cell>
          <cell r="T99" t="str">
            <v>Y</v>
          </cell>
          <cell r="U99" t="str">
            <v/>
          </cell>
          <cell r="V99">
            <v>0</v>
          </cell>
        </row>
        <row r="100">
          <cell r="A100">
            <v>97</v>
          </cell>
          <cell r="B100" t="str">
            <v>Com</v>
          </cell>
          <cell r="C100" t="str">
            <v xml:space="preserve">Forced Air Heating Maintenance_Com, G - Heat </v>
          </cell>
          <cell r="D100" t="str">
            <v>Space Heating</v>
          </cell>
          <cell r="E100" t="str">
            <v>Forced Air Heating Maintenance</v>
          </cell>
          <cell r="F100" t="str">
            <v/>
          </cell>
          <cell r="G100" t="e">
            <v>#VALUE!</v>
          </cell>
          <cell r="H100" t="str">
            <v>Various retrofit opportunities to increase boiler efficiency. This includes cut-out controls, modulating burners, reset controls, oxygen controls, stack dampers, boiler tune-ups, and turbulators. Applies only to FF boilers in space heating applications.</v>
          </cell>
          <cell r="I100">
            <v>5</v>
          </cell>
          <cell r="J100" t="str">
            <v/>
          </cell>
          <cell r="K100" t="e">
            <v>#VALUE!</v>
          </cell>
          <cell r="L100" t="e">
            <v>#VALUE!</v>
          </cell>
          <cell r="M100" t="str">
            <v>G</v>
          </cell>
          <cell r="N100">
            <v>0</v>
          </cell>
          <cell r="O100" t="str">
            <v>Space Heating</v>
          </cell>
          <cell r="P100" t="str">
            <v/>
          </cell>
          <cell r="Q100" t="str">
            <v>Space Heating</v>
          </cell>
          <cell r="R100" t="str">
            <v/>
          </cell>
          <cell r="S100" t="str">
            <v/>
          </cell>
          <cell r="T100" t="str">
            <v>Y</v>
          </cell>
          <cell r="U100" t="str">
            <v/>
          </cell>
          <cell r="V100">
            <v>0</v>
          </cell>
        </row>
        <row r="101">
          <cell r="A101">
            <v>98</v>
          </cell>
          <cell r="B101" t="str">
            <v>Com</v>
          </cell>
          <cell r="C101" t="str">
            <v xml:space="preserve">Forced Air Heating Maintenance_Com, O - Heat </v>
          </cell>
          <cell r="D101" t="str">
            <v>Space Heating</v>
          </cell>
          <cell r="E101" t="str">
            <v>Forced Air Heating Maintenance</v>
          </cell>
          <cell r="F101" t="str">
            <v/>
          </cell>
          <cell r="G101" t="e">
            <v>#VALUE!</v>
          </cell>
          <cell r="H101" t="str">
            <v>Various retrofit opportunities to increase boiler efficiency. This includes cut-out controls, modulating burners, reset controls, oxygen controls, stack dampers, boiler tune-ups, and turbulators. Applies only to FF boilers in space heating applications.</v>
          </cell>
          <cell r="I101">
            <v>5</v>
          </cell>
          <cell r="J101" t="str">
            <v/>
          </cell>
          <cell r="K101" t="e">
            <v>#VALUE!</v>
          </cell>
          <cell r="L101" t="e">
            <v>#VALUE!</v>
          </cell>
          <cell r="M101" t="str">
            <v>O</v>
          </cell>
          <cell r="N101">
            <v>0</v>
          </cell>
          <cell r="O101" t="str">
            <v>Space Heating</v>
          </cell>
          <cell r="P101" t="str">
            <v/>
          </cell>
          <cell r="Q101" t="str">
            <v>Space Heating</v>
          </cell>
          <cell r="R101" t="str">
            <v/>
          </cell>
          <cell r="S101" t="str">
            <v/>
          </cell>
          <cell r="T101" t="str">
            <v>Y</v>
          </cell>
          <cell r="U101" t="str">
            <v/>
          </cell>
          <cell r="V101">
            <v>0</v>
          </cell>
        </row>
        <row r="102">
          <cell r="A102">
            <v>99</v>
          </cell>
          <cell r="B102" t="str">
            <v>Com</v>
          </cell>
          <cell r="C102" t="str">
            <v xml:space="preserve">Forced Air Heating Maintenance_Com, P - Heat </v>
          </cell>
          <cell r="D102" t="str">
            <v>Space Heating</v>
          </cell>
          <cell r="E102" t="str">
            <v>Forced Air Heating Maintenance</v>
          </cell>
          <cell r="F102" t="str">
            <v/>
          </cell>
          <cell r="G102" t="e">
            <v>#VALUE!</v>
          </cell>
          <cell r="H102" t="str">
            <v>Various retrofit opportunities to increase boiler efficiency. This includes cut-out controls, modulating burners, reset controls, oxygen controls, stack dampers, boiler tune-ups, and turbulators. Applies only to FF boilers in space heating applications.</v>
          </cell>
          <cell r="I102">
            <v>5</v>
          </cell>
          <cell r="J102" t="str">
            <v/>
          </cell>
          <cell r="K102" t="e">
            <v>#VALUE!</v>
          </cell>
          <cell r="L102" t="e">
            <v>#VALUE!</v>
          </cell>
          <cell r="M102" t="str">
            <v>Prp</v>
          </cell>
          <cell r="N102">
            <v>0</v>
          </cell>
          <cell r="O102" t="str">
            <v>Space Heating</v>
          </cell>
          <cell r="P102" t="str">
            <v/>
          </cell>
          <cell r="Q102" t="str">
            <v>Space Heating</v>
          </cell>
          <cell r="R102" t="str">
            <v/>
          </cell>
          <cell r="S102" t="str">
            <v/>
          </cell>
          <cell r="T102" t="str">
            <v>Y</v>
          </cell>
          <cell r="U102" t="str">
            <v/>
          </cell>
          <cell r="V102">
            <v>0</v>
          </cell>
        </row>
        <row r="103">
          <cell r="A103">
            <v>100</v>
          </cell>
          <cell r="B103" t="str">
            <v>Com</v>
          </cell>
          <cell r="C103" t="str">
            <v xml:space="preserve">Infrared Heater_Com, G - Heat </v>
          </cell>
          <cell r="D103" t="str">
            <v>Space Heating</v>
          </cell>
          <cell r="E103" t="str">
            <v>Infrared Heater</v>
          </cell>
          <cell r="F103" t="str">
            <v/>
          </cell>
          <cell r="G103" t="e">
            <v>#VALUE!</v>
          </cell>
          <cell r="H103" t="str">
            <v>Various retrofit opportunities to increase boiler efficiency. This includes cut-out controls, modulating burners, reset controls, oxygen controls, stack dampers, boiler tune-ups, and turbulators. Applies only to FF boilers in space heating applications.</v>
          </cell>
          <cell r="I103">
            <v>17</v>
          </cell>
          <cell r="J103" t="str">
            <v/>
          </cell>
          <cell r="K103" t="e">
            <v>#VALUE!</v>
          </cell>
          <cell r="L103" t="e">
            <v>#VALUE!</v>
          </cell>
          <cell r="M103" t="str">
            <v>G</v>
          </cell>
          <cell r="N103">
            <v>0</v>
          </cell>
          <cell r="O103" t="str">
            <v>Space Heating</v>
          </cell>
          <cell r="P103" t="str">
            <v/>
          </cell>
          <cell r="Q103" t="str">
            <v>Space Heating</v>
          </cell>
          <cell r="R103" t="str">
            <v/>
          </cell>
          <cell r="S103" t="str">
            <v/>
          </cell>
          <cell r="T103" t="str">
            <v>Y</v>
          </cell>
          <cell r="U103" t="str">
            <v/>
          </cell>
          <cell r="V103">
            <v>0</v>
          </cell>
        </row>
        <row r="104">
          <cell r="A104">
            <v>101</v>
          </cell>
          <cell r="B104" t="str">
            <v>Com</v>
          </cell>
          <cell r="C104" t="str">
            <v xml:space="preserve">Infrared Heater_Com, P - Heat </v>
          </cell>
          <cell r="D104" t="str">
            <v>Space Heating</v>
          </cell>
          <cell r="E104" t="str">
            <v>Infrared Heater</v>
          </cell>
          <cell r="F104" t="str">
            <v/>
          </cell>
          <cell r="G104" t="e">
            <v>#VALUE!</v>
          </cell>
          <cell r="H104" t="str">
            <v>Various retrofit opportunities to increase boiler efficiency. This includes cut-out controls, modulating burners, reset controls, oxygen controls, stack dampers, boiler tune-ups, and turbulators. Applies only to FF boilers in space heating applications.</v>
          </cell>
          <cell r="I104">
            <v>17</v>
          </cell>
          <cell r="J104" t="str">
            <v/>
          </cell>
          <cell r="K104" t="e">
            <v>#VALUE!</v>
          </cell>
          <cell r="L104" t="e">
            <v>#VALUE!</v>
          </cell>
          <cell r="M104" t="str">
            <v>Prp</v>
          </cell>
          <cell r="N104">
            <v>0</v>
          </cell>
          <cell r="O104" t="str">
            <v>Space Heating</v>
          </cell>
          <cell r="P104" t="str">
            <v/>
          </cell>
          <cell r="Q104" t="str">
            <v>Space Heating</v>
          </cell>
          <cell r="R104" t="str">
            <v/>
          </cell>
          <cell r="S104" t="str">
            <v/>
          </cell>
          <cell r="T104" t="str">
            <v>Y</v>
          </cell>
          <cell r="U104" t="str">
            <v/>
          </cell>
          <cell r="V104">
            <v>0</v>
          </cell>
        </row>
        <row r="105">
          <cell r="A105">
            <v>102</v>
          </cell>
          <cell r="B105" t="str">
            <v>Com</v>
          </cell>
          <cell r="C105" t="str">
            <v xml:space="preserve">Steam Trap Maintenance_Com, G - Heat </v>
          </cell>
          <cell r="D105" t="str">
            <v>Space Heating</v>
          </cell>
          <cell r="E105" t="str">
            <v>Steam Trap Maintenance</v>
          </cell>
          <cell r="F105" t="str">
            <v/>
          </cell>
          <cell r="G105" t="e">
            <v>#VALUE!</v>
          </cell>
          <cell r="H105" t="str">
            <v>Various retrofit opportunities to increase boiler efficiency. This includes cut-out controls, modulating burners, reset controls, oxygen controls, stack dampers, boiler tune-ups, and turbulators. Applies only to FF boilers in space heating applications.</v>
          </cell>
          <cell r="I105">
            <v>6</v>
          </cell>
          <cell r="J105" t="str">
            <v/>
          </cell>
          <cell r="K105" t="e">
            <v>#VALUE!</v>
          </cell>
          <cell r="L105" t="e">
            <v>#VALUE!</v>
          </cell>
          <cell r="M105" t="str">
            <v>G</v>
          </cell>
          <cell r="N105">
            <v>0</v>
          </cell>
          <cell r="O105" t="str">
            <v>Space Heating</v>
          </cell>
          <cell r="P105" t="str">
            <v/>
          </cell>
          <cell r="Q105" t="str">
            <v>Space Heating</v>
          </cell>
          <cell r="R105" t="str">
            <v/>
          </cell>
          <cell r="S105" t="str">
            <v/>
          </cell>
          <cell r="T105" t="str">
            <v>Y</v>
          </cell>
          <cell r="U105" t="str">
            <v/>
          </cell>
          <cell r="V105">
            <v>0</v>
          </cell>
        </row>
        <row r="106">
          <cell r="A106">
            <v>103</v>
          </cell>
          <cell r="B106" t="str">
            <v>Com</v>
          </cell>
          <cell r="C106" t="str">
            <v xml:space="preserve">Steam Trap Maintenance_Com, O - Heat </v>
          </cell>
          <cell r="D106" t="str">
            <v>Space Heating</v>
          </cell>
          <cell r="E106" t="str">
            <v>Steam Trap Maintenance</v>
          </cell>
          <cell r="F106" t="str">
            <v/>
          </cell>
          <cell r="G106" t="e">
            <v>#VALUE!</v>
          </cell>
          <cell r="H106" t="str">
            <v>Various retrofit opportunities to increase boiler efficiency. This includes cut-out controls, modulating burners, reset controls, oxygen controls, stack dampers, boiler tune-ups, and turbulators. Applies only to FF boilers in space heating applications.</v>
          </cell>
          <cell r="I106">
            <v>6</v>
          </cell>
          <cell r="J106" t="str">
            <v/>
          </cell>
          <cell r="K106" t="e">
            <v>#VALUE!</v>
          </cell>
          <cell r="L106" t="e">
            <v>#VALUE!</v>
          </cell>
          <cell r="M106" t="str">
            <v>O</v>
          </cell>
          <cell r="N106">
            <v>0</v>
          </cell>
          <cell r="O106" t="str">
            <v>Space Heating</v>
          </cell>
          <cell r="P106" t="str">
            <v/>
          </cell>
          <cell r="Q106" t="str">
            <v>Space Heating</v>
          </cell>
          <cell r="R106" t="str">
            <v/>
          </cell>
          <cell r="S106" t="str">
            <v/>
          </cell>
          <cell r="T106" t="str">
            <v>Y</v>
          </cell>
          <cell r="U106" t="str">
            <v/>
          </cell>
          <cell r="V106">
            <v>0</v>
          </cell>
        </row>
        <row r="107">
          <cell r="A107">
            <v>104</v>
          </cell>
          <cell r="B107" t="str">
            <v>Com</v>
          </cell>
          <cell r="C107" t="str">
            <v xml:space="preserve">Steam Trap Maintenance_Com, P - Heat </v>
          </cell>
          <cell r="D107" t="str">
            <v>Space Heating</v>
          </cell>
          <cell r="E107" t="str">
            <v>Steam Trap Maintenance</v>
          </cell>
          <cell r="F107" t="str">
            <v/>
          </cell>
          <cell r="G107" t="e">
            <v>#VALUE!</v>
          </cell>
          <cell r="H107" t="str">
            <v>Various retrofit opportunities to increase boiler efficiency. This includes cut-out controls, modulating burners, reset controls, oxygen controls, stack dampers, boiler tune-ups, and turbulators. Applies only to FF boilers in space heating applications.</v>
          </cell>
          <cell r="I107">
            <v>6</v>
          </cell>
          <cell r="J107" t="str">
            <v/>
          </cell>
          <cell r="K107" t="e">
            <v>#VALUE!</v>
          </cell>
          <cell r="L107" t="e">
            <v>#VALUE!</v>
          </cell>
          <cell r="M107" t="str">
            <v>Prp</v>
          </cell>
          <cell r="N107">
            <v>0</v>
          </cell>
          <cell r="O107" t="str">
            <v>Space Heating</v>
          </cell>
          <cell r="P107" t="str">
            <v/>
          </cell>
          <cell r="Q107" t="str">
            <v>Space Heating</v>
          </cell>
          <cell r="R107" t="str">
            <v/>
          </cell>
          <cell r="S107" t="str">
            <v/>
          </cell>
          <cell r="T107" t="str">
            <v>Y</v>
          </cell>
          <cell r="U107" t="str">
            <v/>
          </cell>
          <cell r="V107">
            <v>0</v>
          </cell>
        </row>
        <row r="108">
          <cell r="A108">
            <v>105</v>
          </cell>
          <cell r="B108" t="str">
            <v>Com</v>
          </cell>
          <cell r="C108" t="str">
            <v xml:space="preserve">Windows_Com, E - Cool [Building w Elec Heat] </v>
          </cell>
          <cell r="D108" t="str">
            <v>Cooling</v>
          </cell>
          <cell r="E108" t="str">
            <v>Windows</v>
          </cell>
          <cell r="F108" t="str">
            <v>Cool Roof</v>
          </cell>
          <cell r="G108" t="e">
            <v>#VALUE!</v>
          </cell>
          <cell r="H108" t="str">
            <v>White roofing material or coating, to reflect the sun and reduce air-conditioning loads</v>
          </cell>
          <cell r="I108">
            <v>20</v>
          </cell>
          <cell r="J108" t="str">
            <v/>
          </cell>
          <cell r="K108" t="e">
            <v>#VALUE!</v>
          </cell>
          <cell r="L108" t="e">
            <v>#VALUE!</v>
          </cell>
          <cell r="M108" t="str">
            <v>E</v>
          </cell>
          <cell r="N108">
            <v>0</v>
          </cell>
          <cell r="O108" t="str">
            <v>Cooling</v>
          </cell>
          <cell r="P108" t="str">
            <v/>
          </cell>
          <cell r="Q108" t="str">
            <v>Cooling</v>
          </cell>
          <cell r="R108" t="str">
            <v/>
          </cell>
          <cell r="S108" t="str">
            <v/>
          </cell>
          <cell r="T108" t="str">
            <v>Y</v>
          </cell>
          <cell r="U108" t="str">
            <v/>
          </cell>
          <cell r="V108">
            <v>105</v>
          </cell>
        </row>
        <row r="109">
          <cell r="A109">
            <v>106</v>
          </cell>
          <cell r="B109" t="str">
            <v>Com</v>
          </cell>
          <cell r="C109" t="str">
            <v xml:space="preserve">Windows_Com, E - Heat [Building w Elec Heat] </v>
          </cell>
          <cell r="D109" t="str">
            <v>Space Heating</v>
          </cell>
          <cell r="E109" t="str">
            <v>Windows</v>
          </cell>
          <cell r="F109" t="str">
            <v>Cool Roof</v>
          </cell>
          <cell r="G109" t="e">
            <v>#VALUE!</v>
          </cell>
          <cell r="H109" t="str">
            <v>White roofing material or coating, to reflect the sun and reduce air-conditioning loads</v>
          </cell>
          <cell r="I109">
            <v>20</v>
          </cell>
          <cell r="J109" t="str">
            <v/>
          </cell>
          <cell r="K109" t="e">
            <v>#VALUE!</v>
          </cell>
          <cell r="L109" t="e">
            <v>#VALUE!</v>
          </cell>
          <cell r="M109" t="str">
            <v>E</v>
          </cell>
          <cell r="N109">
            <v>0</v>
          </cell>
          <cell r="O109" t="str">
            <v>Space Heating</v>
          </cell>
          <cell r="P109" t="str">
            <v/>
          </cell>
          <cell r="Q109" t="str">
            <v>Space Heating</v>
          </cell>
          <cell r="R109" t="str">
            <v/>
          </cell>
          <cell r="S109" t="str">
            <v/>
          </cell>
          <cell r="T109" t="str">
            <v>Y</v>
          </cell>
          <cell r="U109" t="str">
            <v/>
          </cell>
          <cell r="V109">
            <v>105</v>
          </cell>
        </row>
        <row r="110">
          <cell r="A110">
            <v>107</v>
          </cell>
          <cell r="B110" t="str">
            <v>Com</v>
          </cell>
          <cell r="C110" t="str">
            <v xml:space="preserve">Windows_Com, E - Cool [Building w Gas Heat] </v>
          </cell>
          <cell r="D110" t="str">
            <v>Cooling</v>
          </cell>
          <cell r="E110" t="str">
            <v>Windows</v>
          </cell>
          <cell r="F110" t="str">
            <v>Cool Roof</v>
          </cell>
          <cell r="G110" t="e">
            <v>#VALUE!</v>
          </cell>
          <cell r="H110" t="str">
            <v>White roofing material or coating, to reflect the sun and reduce air-conditioning loads</v>
          </cell>
          <cell r="I110">
            <v>20</v>
          </cell>
          <cell r="J110" t="str">
            <v/>
          </cell>
          <cell r="K110" t="e">
            <v>#VALUE!</v>
          </cell>
          <cell r="L110" t="e">
            <v>#VALUE!</v>
          </cell>
          <cell r="M110" t="str">
            <v>E</v>
          </cell>
          <cell r="N110">
            <v>0</v>
          </cell>
          <cell r="O110" t="str">
            <v>Cooling</v>
          </cell>
          <cell r="P110" t="str">
            <v/>
          </cell>
          <cell r="Q110" t="str">
            <v>Cooling</v>
          </cell>
          <cell r="R110" t="str">
            <v/>
          </cell>
          <cell r="S110" t="str">
            <v/>
          </cell>
          <cell r="T110" t="str">
            <v>Y</v>
          </cell>
          <cell r="U110" t="str">
            <v/>
          </cell>
          <cell r="V110">
            <v>107</v>
          </cell>
        </row>
        <row r="111">
          <cell r="A111">
            <v>108</v>
          </cell>
          <cell r="B111" t="str">
            <v>Com</v>
          </cell>
          <cell r="C111" t="str">
            <v xml:space="preserve">Windows_Com, G - Heat [Building w Gas Heat] </v>
          </cell>
          <cell r="D111" t="str">
            <v>Space Heating</v>
          </cell>
          <cell r="E111" t="str">
            <v>Windows</v>
          </cell>
          <cell r="F111" t="str">
            <v>Cool Roof</v>
          </cell>
          <cell r="G111" t="e">
            <v>#VALUE!</v>
          </cell>
          <cell r="H111" t="str">
            <v>White roofing material or coating, to reflect the sun and reduce air-conditioning loads</v>
          </cell>
          <cell r="I111">
            <v>20</v>
          </cell>
          <cell r="J111" t="str">
            <v/>
          </cell>
          <cell r="K111" t="e">
            <v>#VALUE!</v>
          </cell>
          <cell r="L111" t="e">
            <v>#VALUE!</v>
          </cell>
          <cell r="M111" t="str">
            <v>G</v>
          </cell>
          <cell r="N111">
            <v>0</v>
          </cell>
          <cell r="O111" t="str">
            <v>Space Heating</v>
          </cell>
          <cell r="P111" t="str">
            <v/>
          </cell>
          <cell r="Q111" t="str">
            <v>Space Heating</v>
          </cell>
          <cell r="R111" t="str">
            <v/>
          </cell>
          <cell r="S111" t="str">
            <v/>
          </cell>
          <cell r="T111" t="str">
            <v>Y</v>
          </cell>
          <cell r="U111" t="str">
            <v/>
          </cell>
          <cell r="V111">
            <v>107</v>
          </cell>
        </row>
        <row r="112">
          <cell r="A112">
            <v>109</v>
          </cell>
          <cell r="B112" t="str">
            <v>Com</v>
          </cell>
          <cell r="C112" t="str">
            <v xml:space="preserve">Windows_Com, E - Cool [Building w Oil Heat] </v>
          </cell>
          <cell r="D112" t="str">
            <v>Cooling</v>
          </cell>
          <cell r="E112" t="str">
            <v>Windows</v>
          </cell>
          <cell r="F112" t="str">
            <v>Cool Roof</v>
          </cell>
          <cell r="G112" t="e">
            <v>#VALUE!</v>
          </cell>
          <cell r="H112" t="str">
            <v>White roofing material or coating, to reflect the sun and reduce air-conditioning loads</v>
          </cell>
          <cell r="I112">
            <v>20</v>
          </cell>
          <cell r="J112" t="str">
            <v/>
          </cell>
          <cell r="K112" t="e">
            <v>#VALUE!</v>
          </cell>
          <cell r="L112" t="e">
            <v>#VALUE!</v>
          </cell>
          <cell r="M112" t="str">
            <v>E</v>
          </cell>
          <cell r="N112">
            <v>0</v>
          </cell>
          <cell r="O112" t="str">
            <v>Cooling</v>
          </cell>
          <cell r="P112" t="str">
            <v/>
          </cell>
          <cell r="Q112" t="str">
            <v>Cooling</v>
          </cell>
          <cell r="R112" t="str">
            <v/>
          </cell>
          <cell r="S112" t="str">
            <v/>
          </cell>
          <cell r="T112" t="str">
            <v>Y</v>
          </cell>
          <cell r="U112" t="str">
            <v/>
          </cell>
          <cell r="V112">
            <v>109</v>
          </cell>
        </row>
        <row r="113">
          <cell r="A113">
            <v>110</v>
          </cell>
          <cell r="B113" t="str">
            <v>Com</v>
          </cell>
          <cell r="C113" t="str">
            <v xml:space="preserve">Windows_Com, O - Heat [Building w Oil Heat] </v>
          </cell>
          <cell r="D113" t="str">
            <v>Space Heating</v>
          </cell>
          <cell r="E113" t="str">
            <v>Windows</v>
          </cell>
          <cell r="F113" t="str">
            <v>Cool Roof</v>
          </cell>
          <cell r="G113" t="e">
            <v>#VALUE!</v>
          </cell>
          <cell r="H113" t="str">
            <v>White roofing material or coating, to reflect the sun and reduce air-conditioning loads</v>
          </cell>
          <cell r="I113">
            <v>20</v>
          </cell>
          <cell r="J113" t="str">
            <v/>
          </cell>
          <cell r="K113" t="e">
            <v>#VALUE!</v>
          </cell>
          <cell r="L113" t="e">
            <v>#VALUE!</v>
          </cell>
          <cell r="M113" t="str">
            <v>O</v>
          </cell>
          <cell r="N113">
            <v>0</v>
          </cell>
          <cell r="O113" t="str">
            <v>Space Heating</v>
          </cell>
          <cell r="P113" t="str">
            <v/>
          </cell>
          <cell r="Q113" t="str">
            <v>Space Heating</v>
          </cell>
          <cell r="R113" t="str">
            <v/>
          </cell>
          <cell r="S113" t="str">
            <v/>
          </cell>
          <cell r="T113" t="str">
            <v>Y</v>
          </cell>
          <cell r="U113" t="str">
            <v/>
          </cell>
          <cell r="V113">
            <v>109</v>
          </cell>
        </row>
        <row r="114">
          <cell r="A114">
            <v>111</v>
          </cell>
          <cell r="B114" t="str">
            <v>Com</v>
          </cell>
          <cell r="C114" t="str">
            <v xml:space="preserve">Windows_Com, E - Cool [Building w Propane Heat] </v>
          </cell>
          <cell r="D114" t="str">
            <v>Cooling</v>
          </cell>
          <cell r="E114" t="str">
            <v>Windows</v>
          </cell>
          <cell r="F114" t="str">
            <v>Cool Roof</v>
          </cell>
          <cell r="G114" t="e">
            <v>#VALUE!</v>
          </cell>
          <cell r="H114" t="str">
            <v>White roofing material or coating, to reflect the sun and reduce air-conditioning loads</v>
          </cell>
          <cell r="I114">
            <v>20</v>
          </cell>
          <cell r="J114" t="str">
            <v/>
          </cell>
          <cell r="K114" t="e">
            <v>#VALUE!</v>
          </cell>
          <cell r="L114" t="e">
            <v>#VALUE!</v>
          </cell>
          <cell r="M114" t="str">
            <v>E</v>
          </cell>
          <cell r="N114">
            <v>0</v>
          </cell>
          <cell r="O114" t="str">
            <v>Cooling</v>
          </cell>
          <cell r="P114" t="str">
            <v/>
          </cell>
          <cell r="Q114" t="str">
            <v>Cooling</v>
          </cell>
          <cell r="R114" t="str">
            <v/>
          </cell>
          <cell r="S114" t="str">
            <v/>
          </cell>
          <cell r="T114" t="str">
            <v>Y</v>
          </cell>
          <cell r="U114" t="str">
            <v/>
          </cell>
          <cell r="V114">
            <v>111</v>
          </cell>
        </row>
        <row r="115">
          <cell r="A115">
            <v>112</v>
          </cell>
          <cell r="B115" t="str">
            <v>Com</v>
          </cell>
          <cell r="C115" t="str">
            <v xml:space="preserve">Windows_Com, P - Heat [Building w Propane Heat] </v>
          </cell>
          <cell r="D115" t="str">
            <v>Space Heating</v>
          </cell>
          <cell r="E115" t="str">
            <v>Windows</v>
          </cell>
          <cell r="F115" t="str">
            <v>Cool Roof</v>
          </cell>
          <cell r="G115" t="e">
            <v>#VALUE!</v>
          </cell>
          <cell r="H115" t="str">
            <v>White roofing material or coating, to reflect the sun and reduce air-conditioning loads</v>
          </cell>
          <cell r="I115">
            <v>20</v>
          </cell>
          <cell r="J115" t="str">
            <v/>
          </cell>
          <cell r="K115" t="e">
            <v>#VALUE!</v>
          </cell>
          <cell r="L115" t="e">
            <v>#VALUE!</v>
          </cell>
          <cell r="M115" t="str">
            <v>Prp</v>
          </cell>
          <cell r="N115">
            <v>0</v>
          </cell>
          <cell r="O115" t="str">
            <v>Space Heating</v>
          </cell>
          <cell r="P115" t="str">
            <v/>
          </cell>
          <cell r="Q115" t="str">
            <v>Space Heating</v>
          </cell>
          <cell r="R115" t="str">
            <v/>
          </cell>
          <cell r="S115" t="str">
            <v/>
          </cell>
          <cell r="T115" t="str">
            <v>Y</v>
          </cell>
          <cell r="U115" t="str">
            <v/>
          </cell>
          <cell r="V115">
            <v>111</v>
          </cell>
        </row>
        <row r="116">
          <cell r="A116">
            <v>113</v>
          </cell>
          <cell r="B116" t="str">
            <v>Com</v>
          </cell>
          <cell r="C116" t="str">
            <v xml:space="preserve">Window Film_Com, E - Cool [Building w Elec Heat] </v>
          </cell>
          <cell r="D116" t="str">
            <v>Cooling</v>
          </cell>
          <cell r="E116" t="str">
            <v>Window Film</v>
          </cell>
          <cell r="F116" t="str">
            <v>Window Film</v>
          </cell>
          <cell r="G116" t="e">
            <v>#VALUE!</v>
          </cell>
          <cell r="H116" t="str">
            <v>Install window film to reflect sun and reduce cooling load</v>
          </cell>
          <cell r="I116">
            <v>10</v>
          </cell>
          <cell r="J116" t="str">
            <v/>
          </cell>
          <cell r="K116" t="e">
            <v>#VALUE!</v>
          </cell>
          <cell r="L116" t="e">
            <v>#VALUE!</v>
          </cell>
          <cell r="M116" t="str">
            <v>E</v>
          </cell>
          <cell r="N116">
            <v>0</v>
          </cell>
          <cell r="O116" t="str">
            <v>Cooling</v>
          </cell>
          <cell r="P116" t="str">
            <v/>
          </cell>
          <cell r="Q116" t="str">
            <v>Cooling</v>
          </cell>
          <cell r="R116" t="str">
            <v/>
          </cell>
          <cell r="S116" t="str">
            <v/>
          </cell>
          <cell r="T116" t="str">
            <v>Y</v>
          </cell>
          <cell r="U116" t="str">
            <v/>
          </cell>
          <cell r="V116">
            <v>113</v>
          </cell>
        </row>
        <row r="117">
          <cell r="A117">
            <v>114</v>
          </cell>
          <cell r="B117" t="str">
            <v>Com</v>
          </cell>
          <cell r="C117" t="str">
            <v xml:space="preserve">Window Film_Com, E - Heat [Building w Elec Heat] </v>
          </cell>
          <cell r="D117" t="str">
            <v>Space Heating</v>
          </cell>
          <cell r="E117" t="str">
            <v>Window Film</v>
          </cell>
          <cell r="F117" t="str">
            <v>Window Film</v>
          </cell>
          <cell r="G117" t="e">
            <v>#VALUE!</v>
          </cell>
          <cell r="H117" t="str">
            <v>Install window film to reflect sun and reduce cooling load</v>
          </cell>
          <cell r="I117">
            <v>10</v>
          </cell>
          <cell r="J117" t="str">
            <v/>
          </cell>
          <cell r="K117" t="e">
            <v>#VALUE!</v>
          </cell>
          <cell r="L117" t="e">
            <v>#VALUE!</v>
          </cell>
          <cell r="M117" t="str">
            <v>E</v>
          </cell>
          <cell r="N117">
            <v>0</v>
          </cell>
          <cell r="O117" t="str">
            <v>Space Heating</v>
          </cell>
          <cell r="P117" t="str">
            <v/>
          </cell>
          <cell r="Q117" t="str">
            <v>Space Heating</v>
          </cell>
          <cell r="R117" t="str">
            <v/>
          </cell>
          <cell r="S117" t="str">
            <v/>
          </cell>
          <cell r="T117" t="str">
            <v>Y</v>
          </cell>
          <cell r="U117" t="str">
            <v/>
          </cell>
          <cell r="V117">
            <v>113</v>
          </cell>
        </row>
        <row r="118">
          <cell r="A118">
            <v>115</v>
          </cell>
          <cell r="B118" t="str">
            <v>Com</v>
          </cell>
          <cell r="C118" t="str">
            <v xml:space="preserve">Window Film_Com, E - Cool [Building w Gas Heat] </v>
          </cell>
          <cell r="D118" t="str">
            <v>Cooling</v>
          </cell>
          <cell r="E118" t="str">
            <v>Window Film</v>
          </cell>
          <cell r="F118" t="str">
            <v>Window Film</v>
          </cell>
          <cell r="G118" t="e">
            <v>#VALUE!</v>
          </cell>
          <cell r="H118" t="str">
            <v>Install window film to reflect sun and reduce cooling load</v>
          </cell>
          <cell r="I118">
            <v>10</v>
          </cell>
          <cell r="J118" t="str">
            <v/>
          </cell>
          <cell r="K118" t="e">
            <v>#VALUE!</v>
          </cell>
          <cell r="L118" t="e">
            <v>#VALUE!</v>
          </cell>
          <cell r="M118" t="str">
            <v>E</v>
          </cell>
          <cell r="N118">
            <v>0</v>
          </cell>
          <cell r="O118" t="str">
            <v>Cooling</v>
          </cell>
          <cell r="P118" t="str">
            <v/>
          </cell>
          <cell r="Q118" t="str">
            <v>Cooling</v>
          </cell>
          <cell r="R118" t="str">
            <v/>
          </cell>
          <cell r="S118" t="str">
            <v/>
          </cell>
          <cell r="T118" t="str">
            <v>Y</v>
          </cell>
          <cell r="U118" t="str">
            <v/>
          </cell>
          <cell r="V118">
            <v>115</v>
          </cell>
        </row>
        <row r="119">
          <cell r="A119">
            <v>116</v>
          </cell>
          <cell r="B119" t="str">
            <v>Com</v>
          </cell>
          <cell r="C119" t="str">
            <v xml:space="preserve">Window Film_Com, G - Heat [Building w Gas Heat] </v>
          </cell>
          <cell r="D119" t="str">
            <v>Space Heating</v>
          </cell>
          <cell r="E119" t="str">
            <v>Window Film</v>
          </cell>
          <cell r="F119" t="str">
            <v>Window Film</v>
          </cell>
          <cell r="G119" t="e">
            <v>#VALUE!</v>
          </cell>
          <cell r="H119" t="str">
            <v>Install window film to reflect sun and reduce cooling load</v>
          </cell>
          <cell r="I119">
            <v>10</v>
          </cell>
          <cell r="J119" t="str">
            <v/>
          </cell>
          <cell r="K119" t="e">
            <v>#VALUE!</v>
          </cell>
          <cell r="L119" t="e">
            <v>#VALUE!</v>
          </cell>
          <cell r="M119" t="str">
            <v>G</v>
          </cell>
          <cell r="N119">
            <v>0</v>
          </cell>
          <cell r="O119" t="str">
            <v>Space Heating</v>
          </cell>
          <cell r="P119" t="str">
            <v/>
          </cell>
          <cell r="Q119" t="str">
            <v>Space Heating</v>
          </cell>
          <cell r="R119" t="str">
            <v/>
          </cell>
          <cell r="S119" t="str">
            <v/>
          </cell>
          <cell r="T119" t="str">
            <v>Y</v>
          </cell>
          <cell r="U119" t="str">
            <v/>
          </cell>
          <cell r="V119">
            <v>115</v>
          </cell>
        </row>
        <row r="120">
          <cell r="A120">
            <v>117</v>
          </cell>
          <cell r="B120" t="str">
            <v>Com</v>
          </cell>
          <cell r="C120" t="str">
            <v xml:space="preserve">Window Film_Com, E - Cool [Building w Oil Heat] </v>
          </cell>
          <cell r="D120" t="str">
            <v>Cooling</v>
          </cell>
          <cell r="E120" t="str">
            <v>Window Film</v>
          </cell>
          <cell r="F120" t="str">
            <v>Window Film</v>
          </cell>
          <cell r="G120" t="e">
            <v>#VALUE!</v>
          </cell>
          <cell r="H120" t="str">
            <v>Install window film to reflect sun and reduce cooling load</v>
          </cell>
          <cell r="I120">
            <v>10</v>
          </cell>
          <cell r="J120" t="str">
            <v/>
          </cell>
          <cell r="K120" t="e">
            <v>#VALUE!</v>
          </cell>
          <cell r="L120" t="e">
            <v>#VALUE!</v>
          </cell>
          <cell r="M120" t="str">
            <v>E</v>
          </cell>
          <cell r="N120">
            <v>0</v>
          </cell>
          <cell r="O120" t="str">
            <v>Cooling</v>
          </cell>
          <cell r="P120" t="str">
            <v/>
          </cell>
          <cell r="Q120" t="str">
            <v>Cooling</v>
          </cell>
          <cell r="R120" t="str">
            <v/>
          </cell>
          <cell r="S120" t="str">
            <v/>
          </cell>
          <cell r="T120" t="str">
            <v>Y</v>
          </cell>
          <cell r="U120" t="str">
            <v/>
          </cell>
          <cell r="V120">
            <v>117</v>
          </cell>
        </row>
        <row r="121">
          <cell r="A121">
            <v>118</v>
          </cell>
          <cell r="B121" t="str">
            <v>Com</v>
          </cell>
          <cell r="C121" t="str">
            <v xml:space="preserve">Window Film_Com, O - Heat [Building w Oil Heat] </v>
          </cell>
          <cell r="D121" t="str">
            <v>Space Heating</v>
          </cell>
          <cell r="E121" t="str">
            <v>Window Film</v>
          </cell>
          <cell r="F121" t="str">
            <v>Window Film</v>
          </cell>
          <cell r="G121" t="e">
            <v>#VALUE!</v>
          </cell>
          <cell r="H121" t="str">
            <v>Install window film to reflect sun and reduce cooling load</v>
          </cell>
          <cell r="I121">
            <v>10</v>
          </cell>
          <cell r="J121" t="str">
            <v/>
          </cell>
          <cell r="K121" t="e">
            <v>#VALUE!</v>
          </cell>
          <cell r="L121" t="e">
            <v>#VALUE!</v>
          </cell>
          <cell r="M121" t="str">
            <v>O</v>
          </cell>
          <cell r="N121">
            <v>0</v>
          </cell>
          <cell r="O121" t="str">
            <v>Space Heating</v>
          </cell>
          <cell r="P121" t="str">
            <v/>
          </cell>
          <cell r="Q121" t="str">
            <v>Space Heating</v>
          </cell>
          <cell r="R121" t="str">
            <v/>
          </cell>
          <cell r="S121" t="str">
            <v/>
          </cell>
          <cell r="T121" t="str">
            <v>Y</v>
          </cell>
          <cell r="U121" t="str">
            <v/>
          </cell>
          <cell r="V121">
            <v>117</v>
          </cell>
        </row>
        <row r="122">
          <cell r="A122">
            <v>119</v>
          </cell>
          <cell r="B122" t="str">
            <v>Com</v>
          </cell>
          <cell r="C122" t="str">
            <v xml:space="preserve">Window Film_Com, E - Cool [Building w Propane Heat] </v>
          </cell>
          <cell r="D122" t="str">
            <v>Cooling</v>
          </cell>
          <cell r="E122" t="str">
            <v>Window Film</v>
          </cell>
          <cell r="F122" t="str">
            <v>Window Film</v>
          </cell>
          <cell r="G122" t="e">
            <v>#VALUE!</v>
          </cell>
          <cell r="H122" t="str">
            <v>Install window film to reflect sun and reduce cooling load</v>
          </cell>
          <cell r="I122">
            <v>10</v>
          </cell>
          <cell r="J122" t="str">
            <v/>
          </cell>
          <cell r="K122" t="e">
            <v>#VALUE!</v>
          </cell>
          <cell r="L122" t="e">
            <v>#VALUE!</v>
          </cell>
          <cell r="M122" t="str">
            <v>E</v>
          </cell>
          <cell r="N122">
            <v>0</v>
          </cell>
          <cell r="O122" t="str">
            <v>Cooling</v>
          </cell>
          <cell r="P122" t="str">
            <v/>
          </cell>
          <cell r="Q122" t="str">
            <v>Cooling</v>
          </cell>
          <cell r="R122" t="str">
            <v/>
          </cell>
          <cell r="S122" t="str">
            <v/>
          </cell>
          <cell r="T122" t="str">
            <v>Y</v>
          </cell>
          <cell r="U122" t="str">
            <v/>
          </cell>
          <cell r="V122">
            <v>119</v>
          </cell>
        </row>
        <row r="123">
          <cell r="A123">
            <v>120</v>
          </cell>
          <cell r="B123" t="str">
            <v>Com</v>
          </cell>
          <cell r="C123" t="str">
            <v xml:space="preserve">Window Film_Com, P - Heat [Building w Propane Heat] </v>
          </cell>
          <cell r="D123" t="str">
            <v>Space Heating</v>
          </cell>
          <cell r="E123" t="str">
            <v>Window Film</v>
          </cell>
          <cell r="F123" t="str">
            <v>Window Film</v>
          </cell>
          <cell r="G123" t="e">
            <v>#VALUE!</v>
          </cell>
          <cell r="H123" t="str">
            <v>Install window film to reflect sun and reduce cooling load</v>
          </cell>
          <cell r="I123">
            <v>10</v>
          </cell>
          <cell r="J123" t="str">
            <v/>
          </cell>
          <cell r="K123" t="e">
            <v>#VALUE!</v>
          </cell>
          <cell r="L123" t="e">
            <v>#VALUE!</v>
          </cell>
          <cell r="M123" t="str">
            <v>Prp</v>
          </cell>
          <cell r="N123">
            <v>0</v>
          </cell>
          <cell r="O123" t="str">
            <v>Space Heating</v>
          </cell>
          <cell r="P123" t="str">
            <v/>
          </cell>
          <cell r="Q123" t="str">
            <v>Space Heating</v>
          </cell>
          <cell r="R123" t="str">
            <v/>
          </cell>
          <cell r="S123" t="str">
            <v/>
          </cell>
          <cell r="T123" t="str">
            <v>Y</v>
          </cell>
          <cell r="U123" t="str">
            <v/>
          </cell>
          <cell r="V123">
            <v>119</v>
          </cell>
        </row>
        <row r="124">
          <cell r="A124">
            <v>121</v>
          </cell>
          <cell r="B124" t="str">
            <v>Com</v>
          </cell>
          <cell r="C124" t="str">
            <v xml:space="preserve">Motors and Fans_Com, E - Vent </v>
          </cell>
          <cell r="D124" t="str">
            <v>Ventilation</v>
          </cell>
          <cell r="E124" t="str">
            <v>Motors and Fans</v>
          </cell>
          <cell r="F124" t="str">
            <v/>
          </cell>
          <cell r="G124" t="e">
            <v>#VALUE!</v>
          </cell>
          <cell r="H124" t="str">
            <v>Install more efficient motors</v>
          </cell>
          <cell r="I124">
            <v>15</v>
          </cell>
          <cell r="J124" t="str">
            <v/>
          </cell>
          <cell r="K124" t="e">
            <v>#VALUE!</v>
          </cell>
          <cell r="L124" t="e">
            <v>#VALUE!</v>
          </cell>
          <cell r="M124" t="str">
            <v>E</v>
          </cell>
          <cell r="N124">
            <v>0</v>
          </cell>
          <cell r="O124" t="str">
            <v>Ventilation</v>
          </cell>
          <cell r="P124" t="str">
            <v/>
          </cell>
          <cell r="Q124" t="str">
            <v>Ventilation</v>
          </cell>
          <cell r="R124" t="str">
            <v/>
          </cell>
          <cell r="S124" t="str">
            <v/>
          </cell>
          <cell r="T124" t="str">
            <v>Y</v>
          </cell>
          <cell r="U124" t="str">
            <v/>
          </cell>
          <cell r="V124">
            <v>0</v>
          </cell>
        </row>
        <row r="125">
          <cell r="A125">
            <v>122</v>
          </cell>
          <cell r="B125" t="str">
            <v>Com</v>
          </cell>
          <cell r="C125" t="str">
            <v xml:space="preserve">ECM Furnace Motors_Com, E - Vent </v>
          </cell>
          <cell r="D125" t="str">
            <v>Ventilation</v>
          </cell>
          <cell r="E125" t="str">
            <v>ECM Furnace Motors</v>
          </cell>
          <cell r="F125" t="str">
            <v/>
          </cell>
          <cell r="G125" t="e">
            <v>#VALUE!</v>
          </cell>
          <cell r="H125" t="str">
            <v>Various retrofit opportunities to increase boiler efficiency. This includes cut-out controls, modulating burners, reset controls, oxygen controls, stack dampers, boiler tune-ups, and turbulators. Applies only to FF boilers in space heating applications.</v>
          </cell>
          <cell r="I125">
            <v>15</v>
          </cell>
          <cell r="J125" t="str">
            <v/>
          </cell>
          <cell r="K125" t="e">
            <v>#VALUE!</v>
          </cell>
          <cell r="L125" t="e">
            <v>#VALUE!</v>
          </cell>
          <cell r="M125" t="str">
            <v>E</v>
          </cell>
          <cell r="N125">
            <v>0</v>
          </cell>
          <cell r="O125" t="str">
            <v>Ventilation</v>
          </cell>
          <cell r="P125" t="str">
            <v/>
          </cell>
          <cell r="Q125" t="str">
            <v>Ventilation</v>
          </cell>
          <cell r="R125" t="str">
            <v/>
          </cell>
          <cell r="S125" t="str">
            <v/>
          </cell>
          <cell r="T125" t="str">
            <v>Y</v>
          </cell>
          <cell r="U125" t="str">
            <v/>
          </cell>
          <cell r="V125">
            <v>0</v>
          </cell>
        </row>
        <row r="126">
          <cell r="A126">
            <v>123</v>
          </cell>
          <cell r="B126" t="str">
            <v>Com</v>
          </cell>
          <cell r="C126" t="str">
            <v xml:space="preserve">VFD on HVAC System_Com, E - Vent </v>
          </cell>
          <cell r="D126" t="str">
            <v>Ventilation</v>
          </cell>
          <cell r="E126" t="str">
            <v>VFD on HVAC System</v>
          </cell>
          <cell r="F126" t="str">
            <v/>
          </cell>
          <cell r="G126" t="e">
            <v>#VALUE!</v>
          </cell>
          <cell r="H126" t="str">
            <v/>
          </cell>
          <cell r="I126">
            <v>15</v>
          </cell>
          <cell r="J126" t="str">
            <v/>
          </cell>
          <cell r="K126" t="e">
            <v>#VALUE!</v>
          </cell>
          <cell r="L126" t="e">
            <v>#VALUE!</v>
          </cell>
          <cell r="M126" t="str">
            <v>E</v>
          </cell>
          <cell r="N126">
            <v>0</v>
          </cell>
          <cell r="O126" t="str">
            <v>Ventilation</v>
          </cell>
          <cell r="P126" t="str">
            <v/>
          </cell>
          <cell r="Q126" t="str">
            <v>Ventilation</v>
          </cell>
          <cell r="R126" t="str">
            <v/>
          </cell>
          <cell r="S126" t="str">
            <v/>
          </cell>
          <cell r="T126" t="str">
            <v>Y</v>
          </cell>
          <cell r="U126" t="str">
            <v/>
          </cell>
          <cell r="V126">
            <v>0</v>
          </cell>
        </row>
        <row r="127">
          <cell r="A127">
            <v>124</v>
          </cell>
          <cell r="B127" t="str">
            <v>Com</v>
          </cell>
          <cell r="C127" t="str">
            <v xml:space="preserve">Kitchen DCV_Com, E - Vent [Building w Elec Heat] </v>
          </cell>
          <cell r="D127" t="str">
            <v>Ventilation</v>
          </cell>
          <cell r="E127" t="str">
            <v>Kitchen DCV - MD</v>
          </cell>
          <cell r="F127" t="str">
            <v/>
          </cell>
          <cell r="G127" t="e">
            <v>#VALUE!</v>
          </cell>
          <cell r="H127" t="str">
            <v/>
          </cell>
          <cell r="I127">
            <v>15</v>
          </cell>
          <cell r="J127" t="str">
            <v/>
          </cell>
          <cell r="K127" t="e">
            <v>#VALUE!</v>
          </cell>
          <cell r="L127" t="e">
            <v>#VALUE!</v>
          </cell>
          <cell r="M127" t="str">
            <v>E</v>
          </cell>
          <cell r="N127">
            <v>0</v>
          </cell>
          <cell r="O127" t="str">
            <v>Ventilation</v>
          </cell>
          <cell r="P127" t="str">
            <v/>
          </cell>
          <cell r="Q127" t="str">
            <v>Ventilation</v>
          </cell>
          <cell r="R127" t="str">
            <v/>
          </cell>
          <cell r="S127" t="str">
            <v/>
          </cell>
          <cell r="T127" t="str">
            <v>Y</v>
          </cell>
          <cell r="U127" t="str">
            <v/>
          </cell>
          <cell r="V127">
            <v>124</v>
          </cell>
        </row>
        <row r="128">
          <cell r="A128">
            <v>125</v>
          </cell>
          <cell r="B128" t="str">
            <v>Com</v>
          </cell>
          <cell r="C128" t="str">
            <v xml:space="preserve">Kitchen DCV_Com, E - Heat [Building w Elec Heat] </v>
          </cell>
          <cell r="D128" t="str">
            <v>Space Heating</v>
          </cell>
          <cell r="E128" t="str">
            <v>Kitchen DCV - MD</v>
          </cell>
          <cell r="F128" t="str">
            <v/>
          </cell>
          <cell r="G128" t="e">
            <v>#VALUE!</v>
          </cell>
          <cell r="H128" t="str">
            <v/>
          </cell>
          <cell r="I128">
            <v>15</v>
          </cell>
          <cell r="J128" t="str">
            <v/>
          </cell>
          <cell r="K128" t="e">
            <v>#VALUE!</v>
          </cell>
          <cell r="L128" t="e">
            <v>#VALUE!</v>
          </cell>
          <cell r="M128" t="str">
            <v>E</v>
          </cell>
          <cell r="N128">
            <v>0</v>
          </cell>
          <cell r="O128" t="str">
            <v>Space Heating</v>
          </cell>
          <cell r="P128" t="str">
            <v/>
          </cell>
          <cell r="Q128" t="str">
            <v>Space Heating</v>
          </cell>
          <cell r="R128" t="str">
            <v/>
          </cell>
          <cell r="S128" t="str">
            <v/>
          </cell>
          <cell r="T128" t="str">
            <v>Y</v>
          </cell>
          <cell r="U128" t="str">
            <v/>
          </cell>
          <cell r="V128">
            <v>124</v>
          </cell>
        </row>
        <row r="129">
          <cell r="A129">
            <v>126</v>
          </cell>
          <cell r="B129" t="str">
            <v>Com</v>
          </cell>
          <cell r="C129" t="str">
            <v xml:space="preserve">Kitchen DCV_Com, E - Vent [Building w Gas Heat] </v>
          </cell>
          <cell r="D129" t="str">
            <v>Ventilation</v>
          </cell>
          <cell r="E129" t="str">
            <v>Kitchen DCV - MD</v>
          </cell>
          <cell r="F129" t="str">
            <v/>
          </cell>
          <cell r="G129" t="e">
            <v>#VALUE!</v>
          </cell>
          <cell r="H129" t="str">
            <v/>
          </cell>
          <cell r="I129">
            <v>15</v>
          </cell>
          <cell r="J129" t="str">
            <v/>
          </cell>
          <cell r="K129" t="e">
            <v>#VALUE!</v>
          </cell>
          <cell r="L129" t="e">
            <v>#VALUE!</v>
          </cell>
          <cell r="M129" t="str">
            <v>E</v>
          </cell>
          <cell r="N129">
            <v>0</v>
          </cell>
          <cell r="O129" t="str">
            <v>Ventilation</v>
          </cell>
          <cell r="P129" t="str">
            <v/>
          </cell>
          <cell r="Q129" t="str">
            <v>Ventilation</v>
          </cell>
          <cell r="R129" t="str">
            <v/>
          </cell>
          <cell r="S129" t="str">
            <v/>
          </cell>
          <cell r="T129" t="str">
            <v>Y</v>
          </cell>
          <cell r="U129" t="str">
            <v/>
          </cell>
          <cell r="V129">
            <v>126</v>
          </cell>
        </row>
        <row r="130">
          <cell r="A130">
            <v>127</v>
          </cell>
          <cell r="B130" t="str">
            <v>Com</v>
          </cell>
          <cell r="C130" t="str">
            <v xml:space="preserve">Kitchen DCV_Com, G - Heat [Building w Gas Heat] </v>
          </cell>
          <cell r="D130" t="str">
            <v>Space Heating</v>
          </cell>
          <cell r="E130" t="str">
            <v>Kitchen DCV - MD</v>
          </cell>
          <cell r="F130" t="str">
            <v/>
          </cell>
          <cell r="G130" t="e">
            <v>#VALUE!</v>
          </cell>
          <cell r="H130" t="str">
            <v/>
          </cell>
          <cell r="I130">
            <v>15</v>
          </cell>
          <cell r="J130" t="str">
            <v/>
          </cell>
          <cell r="K130" t="e">
            <v>#VALUE!</v>
          </cell>
          <cell r="L130" t="e">
            <v>#VALUE!</v>
          </cell>
          <cell r="M130" t="str">
            <v>G</v>
          </cell>
          <cell r="N130">
            <v>0</v>
          </cell>
          <cell r="O130" t="str">
            <v>Space Heating</v>
          </cell>
          <cell r="P130" t="str">
            <v/>
          </cell>
          <cell r="Q130" t="str">
            <v>Space Heating</v>
          </cell>
          <cell r="R130" t="str">
            <v/>
          </cell>
          <cell r="S130" t="str">
            <v/>
          </cell>
          <cell r="T130" t="str">
            <v>Y</v>
          </cell>
          <cell r="U130" t="str">
            <v/>
          </cell>
          <cell r="V130">
            <v>126</v>
          </cell>
        </row>
        <row r="131">
          <cell r="A131">
            <v>128</v>
          </cell>
          <cell r="B131" t="str">
            <v>Com</v>
          </cell>
          <cell r="C131" t="str">
            <v xml:space="preserve">Kitchen DCV_Com, E - Vent [Building w Oil Heat] </v>
          </cell>
          <cell r="D131" t="str">
            <v>Ventilation</v>
          </cell>
          <cell r="E131" t="str">
            <v>Kitchen DCV - MD</v>
          </cell>
          <cell r="F131" t="str">
            <v/>
          </cell>
          <cell r="G131" t="e">
            <v>#VALUE!</v>
          </cell>
          <cell r="H131" t="str">
            <v/>
          </cell>
          <cell r="I131">
            <v>15</v>
          </cell>
          <cell r="J131" t="str">
            <v/>
          </cell>
          <cell r="K131" t="e">
            <v>#VALUE!</v>
          </cell>
          <cell r="L131" t="e">
            <v>#VALUE!</v>
          </cell>
          <cell r="M131" t="str">
            <v>E</v>
          </cell>
          <cell r="N131">
            <v>0</v>
          </cell>
          <cell r="O131" t="str">
            <v>Ventilation</v>
          </cell>
          <cell r="P131" t="str">
            <v/>
          </cell>
          <cell r="Q131" t="str">
            <v>Ventilation</v>
          </cell>
          <cell r="R131" t="str">
            <v/>
          </cell>
          <cell r="S131" t="str">
            <v/>
          </cell>
          <cell r="T131" t="str">
            <v>Y</v>
          </cell>
          <cell r="U131" t="str">
            <v/>
          </cell>
          <cell r="V131">
            <v>128</v>
          </cell>
        </row>
        <row r="132">
          <cell r="A132">
            <v>129</v>
          </cell>
          <cell r="B132" t="str">
            <v>Com</v>
          </cell>
          <cell r="C132" t="str">
            <v xml:space="preserve">Kitchen DCV_Com, O - Heat [Building w Oil Heat] </v>
          </cell>
          <cell r="D132" t="str">
            <v>Space Heating</v>
          </cell>
          <cell r="E132" t="str">
            <v>Kitchen DCV - MD</v>
          </cell>
          <cell r="F132" t="str">
            <v/>
          </cell>
          <cell r="G132" t="e">
            <v>#VALUE!</v>
          </cell>
          <cell r="H132" t="str">
            <v/>
          </cell>
          <cell r="I132">
            <v>15</v>
          </cell>
          <cell r="J132" t="str">
            <v/>
          </cell>
          <cell r="K132" t="e">
            <v>#VALUE!</v>
          </cell>
          <cell r="L132" t="e">
            <v>#VALUE!</v>
          </cell>
          <cell r="M132" t="str">
            <v>O</v>
          </cell>
          <cell r="N132">
            <v>0</v>
          </cell>
          <cell r="O132" t="str">
            <v>Space Heating</v>
          </cell>
          <cell r="P132" t="str">
            <v/>
          </cell>
          <cell r="Q132" t="str">
            <v>Space Heating</v>
          </cell>
          <cell r="R132" t="str">
            <v/>
          </cell>
          <cell r="S132" t="str">
            <v/>
          </cell>
          <cell r="T132" t="str">
            <v>Y</v>
          </cell>
          <cell r="U132" t="str">
            <v/>
          </cell>
          <cell r="V132">
            <v>128</v>
          </cell>
        </row>
        <row r="133">
          <cell r="A133">
            <v>130</v>
          </cell>
          <cell r="B133" t="str">
            <v>Com</v>
          </cell>
          <cell r="C133" t="str">
            <v xml:space="preserve">Kitchen DCV_Com, E - Vent [Building w Propane Heat] </v>
          </cell>
          <cell r="D133" t="str">
            <v>Ventilation</v>
          </cell>
          <cell r="E133" t="str">
            <v>Kitchen DCV - MD</v>
          </cell>
          <cell r="F133" t="str">
            <v/>
          </cell>
          <cell r="G133" t="e">
            <v>#VALUE!</v>
          </cell>
          <cell r="H133" t="str">
            <v/>
          </cell>
          <cell r="I133">
            <v>15</v>
          </cell>
          <cell r="J133" t="str">
            <v/>
          </cell>
          <cell r="K133" t="e">
            <v>#VALUE!</v>
          </cell>
          <cell r="L133" t="e">
            <v>#VALUE!</v>
          </cell>
          <cell r="M133" t="str">
            <v>E</v>
          </cell>
          <cell r="N133">
            <v>0</v>
          </cell>
          <cell r="O133" t="str">
            <v>Ventilation</v>
          </cell>
          <cell r="P133" t="str">
            <v/>
          </cell>
          <cell r="Q133" t="str">
            <v>Ventilation</v>
          </cell>
          <cell r="R133" t="str">
            <v/>
          </cell>
          <cell r="S133" t="str">
            <v/>
          </cell>
          <cell r="T133" t="str">
            <v>Y</v>
          </cell>
          <cell r="U133" t="str">
            <v/>
          </cell>
          <cell r="V133">
            <v>130</v>
          </cell>
        </row>
        <row r="134">
          <cell r="A134">
            <v>131</v>
          </cell>
          <cell r="B134" t="str">
            <v>Com</v>
          </cell>
          <cell r="C134" t="str">
            <v xml:space="preserve">Kitchen DCV_Com, P - Heat [Building w Propane Heat] </v>
          </cell>
          <cell r="D134" t="str">
            <v>Space Heating</v>
          </cell>
          <cell r="E134" t="str">
            <v>Kitchen DCV - MD</v>
          </cell>
          <cell r="F134" t="str">
            <v/>
          </cell>
          <cell r="G134" t="e">
            <v>#VALUE!</v>
          </cell>
          <cell r="H134" t="str">
            <v/>
          </cell>
          <cell r="I134">
            <v>15</v>
          </cell>
          <cell r="J134" t="str">
            <v/>
          </cell>
          <cell r="K134" t="e">
            <v>#VALUE!</v>
          </cell>
          <cell r="L134" t="e">
            <v>#VALUE!</v>
          </cell>
          <cell r="M134" t="str">
            <v>Prp</v>
          </cell>
          <cell r="N134">
            <v>0</v>
          </cell>
          <cell r="O134" t="str">
            <v>Space Heating</v>
          </cell>
          <cell r="P134" t="str">
            <v/>
          </cell>
          <cell r="Q134" t="str">
            <v>Space Heating</v>
          </cell>
          <cell r="R134" t="str">
            <v/>
          </cell>
          <cell r="S134" t="str">
            <v/>
          </cell>
          <cell r="T134" t="str">
            <v>Y</v>
          </cell>
          <cell r="U134" t="str">
            <v/>
          </cell>
          <cell r="V134">
            <v>130</v>
          </cell>
        </row>
        <row r="135">
          <cell r="A135">
            <v>132</v>
          </cell>
          <cell r="B135" t="str">
            <v>Com</v>
          </cell>
          <cell r="C135" t="str">
            <v xml:space="preserve">Duct Sealing Regulated_Com, E - Vent [Building w Elec Heat] </v>
          </cell>
          <cell r="D135" t="str">
            <v>Ventilation</v>
          </cell>
          <cell r="E135" t="str">
            <v>Duct Sealing Regulated</v>
          </cell>
          <cell r="F135" t="str">
            <v/>
          </cell>
          <cell r="G135" t="e">
            <v>#VALUE!</v>
          </cell>
          <cell r="H135" t="str">
            <v/>
          </cell>
          <cell r="I135">
            <v>18</v>
          </cell>
          <cell r="J135" t="str">
            <v/>
          </cell>
          <cell r="K135" t="e">
            <v>#VALUE!</v>
          </cell>
          <cell r="L135" t="e">
            <v>#VALUE!</v>
          </cell>
          <cell r="M135" t="str">
            <v>E</v>
          </cell>
          <cell r="N135">
            <v>0</v>
          </cell>
          <cell r="O135" t="str">
            <v>Ventilation</v>
          </cell>
          <cell r="P135" t="str">
            <v/>
          </cell>
          <cell r="Q135" t="str">
            <v>Ventilation</v>
          </cell>
          <cell r="R135" t="str">
            <v/>
          </cell>
          <cell r="S135" t="str">
            <v/>
          </cell>
          <cell r="T135" t="str">
            <v>Y</v>
          </cell>
          <cell r="U135" t="str">
            <v/>
          </cell>
          <cell r="V135">
            <v>132</v>
          </cell>
        </row>
        <row r="136">
          <cell r="A136">
            <v>133</v>
          </cell>
          <cell r="B136" t="str">
            <v>Com</v>
          </cell>
          <cell r="C136" t="str">
            <v xml:space="preserve">Duct Sealing Regulated_Com, E - Heat [Building w Elec Heat] </v>
          </cell>
          <cell r="D136" t="str">
            <v>Space Heating</v>
          </cell>
          <cell r="E136" t="str">
            <v>Duct Sealing Regulated</v>
          </cell>
          <cell r="F136" t="str">
            <v/>
          </cell>
          <cell r="G136" t="e">
            <v>#VALUE!</v>
          </cell>
          <cell r="H136" t="str">
            <v/>
          </cell>
          <cell r="I136">
            <v>18</v>
          </cell>
          <cell r="J136" t="str">
            <v/>
          </cell>
          <cell r="K136" t="e">
            <v>#VALUE!</v>
          </cell>
          <cell r="L136" t="e">
            <v>#VALUE!</v>
          </cell>
          <cell r="M136" t="str">
            <v>E</v>
          </cell>
          <cell r="N136">
            <v>0</v>
          </cell>
          <cell r="O136" t="str">
            <v>Space Heating</v>
          </cell>
          <cell r="P136" t="str">
            <v/>
          </cell>
          <cell r="Q136" t="str">
            <v>Space Heating</v>
          </cell>
          <cell r="R136" t="str">
            <v/>
          </cell>
          <cell r="S136" t="str">
            <v/>
          </cell>
          <cell r="T136" t="str">
            <v>Y</v>
          </cell>
          <cell r="U136" t="str">
            <v/>
          </cell>
          <cell r="V136">
            <v>132</v>
          </cell>
        </row>
        <row r="137">
          <cell r="A137">
            <v>134</v>
          </cell>
          <cell r="B137" t="str">
            <v>Com</v>
          </cell>
          <cell r="C137" t="str">
            <v xml:space="preserve">Duct Sealing Regulated_Com, E - Cool [Building w Elec Heat] </v>
          </cell>
          <cell r="D137" t="str">
            <v>Cooling</v>
          </cell>
          <cell r="E137" t="str">
            <v>Duct Sealing Regulated</v>
          </cell>
          <cell r="F137" t="str">
            <v/>
          </cell>
          <cell r="G137" t="e">
            <v>#VALUE!</v>
          </cell>
          <cell r="H137" t="str">
            <v/>
          </cell>
          <cell r="I137">
            <v>18</v>
          </cell>
          <cell r="J137" t="str">
            <v/>
          </cell>
          <cell r="K137" t="e">
            <v>#VALUE!</v>
          </cell>
          <cell r="L137" t="e">
            <v>#VALUE!</v>
          </cell>
          <cell r="M137" t="str">
            <v>E</v>
          </cell>
          <cell r="N137">
            <v>0</v>
          </cell>
          <cell r="O137" t="str">
            <v>Cooling</v>
          </cell>
          <cell r="P137" t="str">
            <v/>
          </cell>
          <cell r="Q137" t="str">
            <v>Cooling</v>
          </cell>
          <cell r="R137" t="str">
            <v/>
          </cell>
          <cell r="S137" t="str">
            <v/>
          </cell>
          <cell r="T137" t="str">
            <v>Y</v>
          </cell>
          <cell r="U137" t="str">
            <v/>
          </cell>
          <cell r="V137">
            <v>132</v>
          </cell>
        </row>
        <row r="138">
          <cell r="A138">
            <v>135</v>
          </cell>
          <cell r="B138" t="str">
            <v>Com</v>
          </cell>
          <cell r="C138" t="str">
            <v xml:space="preserve">Duct Sealing Regulated_Com, E - Vent [Building w Gas Heat] </v>
          </cell>
          <cell r="D138" t="str">
            <v>Ventilation</v>
          </cell>
          <cell r="E138" t="str">
            <v>Duct Sealing Regulated</v>
          </cell>
          <cell r="F138" t="str">
            <v/>
          </cell>
          <cell r="G138" t="e">
            <v>#VALUE!</v>
          </cell>
          <cell r="H138" t="str">
            <v/>
          </cell>
          <cell r="I138">
            <v>18</v>
          </cell>
          <cell r="J138" t="str">
            <v/>
          </cell>
          <cell r="K138" t="e">
            <v>#VALUE!</v>
          </cell>
          <cell r="L138" t="e">
            <v>#VALUE!</v>
          </cell>
          <cell r="M138" t="str">
            <v>E</v>
          </cell>
          <cell r="N138">
            <v>0</v>
          </cell>
          <cell r="O138" t="str">
            <v>Ventilation</v>
          </cell>
          <cell r="P138" t="str">
            <v/>
          </cell>
          <cell r="Q138" t="str">
            <v>Ventilation</v>
          </cell>
          <cell r="R138" t="str">
            <v/>
          </cell>
          <cell r="S138" t="str">
            <v/>
          </cell>
          <cell r="T138" t="str">
            <v>Y</v>
          </cell>
          <cell r="U138" t="str">
            <v/>
          </cell>
          <cell r="V138">
            <v>135</v>
          </cell>
        </row>
        <row r="139">
          <cell r="A139">
            <v>136</v>
          </cell>
          <cell r="B139" t="str">
            <v>Com</v>
          </cell>
          <cell r="C139" t="str">
            <v xml:space="preserve">Duct Sealing Regulated_Com, G - Heat [Building w Gas Heat] </v>
          </cell>
          <cell r="D139" t="str">
            <v>Space Heating</v>
          </cell>
          <cell r="E139" t="str">
            <v>Duct Sealing Regulated</v>
          </cell>
          <cell r="F139" t="str">
            <v/>
          </cell>
          <cell r="G139" t="e">
            <v>#VALUE!</v>
          </cell>
          <cell r="H139" t="str">
            <v/>
          </cell>
          <cell r="I139">
            <v>18</v>
          </cell>
          <cell r="J139" t="str">
            <v/>
          </cell>
          <cell r="K139" t="e">
            <v>#VALUE!</v>
          </cell>
          <cell r="L139" t="e">
            <v>#VALUE!</v>
          </cell>
          <cell r="M139" t="str">
            <v>G</v>
          </cell>
          <cell r="N139">
            <v>0</v>
          </cell>
          <cell r="O139" t="str">
            <v>Space Heating</v>
          </cell>
          <cell r="P139" t="str">
            <v/>
          </cell>
          <cell r="Q139" t="str">
            <v>Space Heating</v>
          </cell>
          <cell r="R139" t="str">
            <v/>
          </cell>
          <cell r="S139" t="str">
            <v/>
          </cell>
          <cell r="T139" t="str">
            <v>Y</v>
          </cell>
          <cell r="U139" t="str">
            <v/>
          </cell>
          <cell r="V139">
            <v>135</v>
          </cell>
        </row>
        <row r="140">
          <cell r="A140">
            <v>137</v>
          </cell>
          <cell r="B140" t="str">
            <v>Com</v>
          </cell>
          <cell r="C140" t="str">
            <v xml:space="preserve">Duct Sealing Regulated_Com, E - Cool [Building w Gas Heat] </v>
          </cell>
          <cell r="D140" t="str">
            <v>Cooling</v>
          </cell>
          <cell r="E140" t="str">
            <v>Duct Sealing Regulated</v>
          </cell>
          <cell r="F140" t="str">
            <v/>
          </cell>
          <cell r="G140" t="e">
            <v>#VALUE!</v>
          </cell>
          <cell r="H140" t="str">
            <v/>
          </cell>
          <cell r="I140">
            <v>18</v>
          </cell>
          <cell r="J140" t="str">
            <v/>
          </cell>
          <cell r="K140" t="e">
            <v>#VALUE!</v>
          </cell>
          <cell r="L140" t="e">
            <v>#VALUE!</v>
          </cell>
          <cell r="M140" t="str">
            <v>E</v>
          </cell>
          <cell r="N140">
            <v>0</v>
          </cell>
          <cell r="O140" t="str">
            <v>Cooling</v>
          </cell>
          <cell r="P140" t="str">
            <v/>
          </cell>
          <cell r="Q140" t="str">
            <v>Cooling</v>
          </cell>
          <cell r="R140" t="str">
            <v/>
          </cell>
          <cell r="S140" t="str">
            <v/>
          </cell>
          <cell r="T140" t="str">
            <v>Y</v>
          </cell>
          <cell r="U140" t="str">
            <v/>
          </cell>
          <cell r="V140">
            <v>135</v>
          </cell>
        </row>
        <row r="141">
          <cell r="A141">
            <v>138</v>
          </cell>
          <cell r="B141" t="str">
            <v>Com</v>
          </cell>
          <cell r="C141" t="str">
            <v xml:space="preserve">Duct Sealing Non Regulated_Com, E - Vent [Building w Oil Heat] </v>
          </cell>
          <cell r="D141" t="str">
            <v>Ventilation</v>
          </cell>
          <cell r="E141" t="str">
            <v>Duct Sealing Non Regulated</v>
          </cell>
          <cell r="F141" t="str">
            <v/>
          </cell>
          <cell r="G141" t="e">
            <v>#VALUE!</v>
          </cell>
          <cell r="H141" t="str">
            <v/>
          </cell>
          <cell r="I141">
            <v>18</v>
          </cell>
          <cell r="J141" t="str">
            <v/>
          </cell>
          <cell r="K141" t="e">
            <v>#VALUE!</v>
          </cell>
          <cell r="L141" t="e">
            <v>#VALUE!</v>
          </cell>
          <cell r="M141" t="str">
            <v>E</v>
          </cell>
          <cell r="N141">
            <v>0</v>
          </cell>
          <cell r="O141" t="str">
            <v>Ventilation</v>
          </cell>
          <cell r="P141" t="str">
            <v/>
          </cell>
          <cell r="Q141" t="str">
            <v>Ventilation</v>
          </cell>
          <cell r="R141" t="str">
            <v/>
          </cell>
          <cell r="S141" t="str">
            <v/>
          </cell>
          <cell r="T141" t="str">
            <v>Y</v>
          </cell>
          <cell r="U141" t="str">
            <v/>
          </cell>
          <cell r="V141">
            <v>138</v>
          </cell>
        </row>
        <row r="142">
          <cell r="A142">
            <v>139</v>
          </cell>
          <cell r="B142" t="str">
            <v>Com</v>
          </cell>
          <cell r="C142" t="str">
            <v xml:space="preserve">Duct Sealing Non Regulated_Com, O - Heat [Building w Oil Heat] </v>
          </cell>
          <cell r="D142" t="str">
            <v>Space Heating</v>
          </cell>
          <cell r="E142" t="str">
            <v>Duct Sealing Non Regulated</v>
          </cell>
          <cell r="F142" t="str">
            <v/>
          </cell>
          <cell r="G142" t="e">
            <v>#VALUE!</v>
          </cell>
          <cell r="H142" t="str">
            <v/>
          </cell>
          <cell r="I142">
            <v>18</v>
          </cell>
          <cell r="J142" t="str">
            <v/>
          </cell>
          <cell r="K142" t="e">
            <v>#VALUE!</v>
          </cell>
          <cell r="L142" t="e">
            <v>#VALUE!</v>
          </cell>
          <cell r="M142" t="str">
            <v>O</v>
          </cell>
          <cell r="N142">
            <v>0</v>
          </cell>
          <cell r="O142" t="str">
            <v>Space Heating</v>
          </cell>
          <cell r="P142" t="str">
            <v/>
          </cell>
          <cell r="Q142" t="str">
            <v>Space Heating</v>
          </cell>
          <cell r="R142" t="str">
            <v/>
          </cell>
          <cell r="S142" t="str">
            <v/>
          </cell>
          <cell r="T142" t="str">
            <v>Y</v>
          </cell>
          <cell r="U142" t="str">
            <v/>
          </cell>
          <cell r="V142">
            <v>138</v>
          </cell>
        </row>
        <row r="143">
          <cell r="A143">
            <v>140</v>
          </cell>
          <cell r="B143" t="str">
            <v>Com</v>
          </cell>
          <cell r="C143" t="str">
            <v xml:space="preserve">Duct Sealing Non Regulated_Com, E - Cool [Building w Oil Heat] </v>
          </cell>
          <cell r="D143" t="str">
            <v>Cooling</v>
          </cell>
          <cell r="E143" t="str">
            <v>Duct Sealing Non Regulated</v>
          </cell>
          <cell r="F143" t="str">
            <v/>
          </cell>
          <cell r="G143" t="e">
            <v>#VALUE!</v>
          </cell>
          <cell r="H143" t="str">
            <v/>
          </cell>
          <cell r="I143">
            <v>18</v>
          </cell>
          <cell r="J143" t="str">
            <v/>
          </cell>
          <cell r="K143" t="e">
            <v>#VALUE!</v>
          </cell>
          <cell r="L143" t="e">
            <v>#VALUE!</v>
          </cell>
          <cell r="M143" t="str">
            <v>E</v>
          </cell>
          <cell r="N143">
            <v>0</v>
          </cell>
          <cell r="O143" t="str">
            <v>Cooling</v>
          </cell>
          <cell r="P143" t="str">
            <v/>
          </cell>
          <cell r="Q143" t="str">
            <v>Cooling</v>
          </cell>
          <cell r="R143" t="str">
            <v/>
          </cell>
          <cell r="S143" t="str">
            <v/>
          </cell>
          <cell r="T143" t="str">
            <v>Y</v>
          </cell>
          <cell r="U143" t="str">
            <v/>
          </cell>
          <cell r="V143">
            <v>138</v>
          </cell>
        </row>
        <row r="144">
          <cell r="A144">
            <v>141</v>
          </cell>
          <cell r="B144" t="str">
            <v>Com</v>
          </cell>
          <cell r="C144" t="str">
            <v xml:space="preserve">Duct Sealing Non Regulated_Com, E - Vent [Building w Propane Heat] </v>
          </cell>
          <cell r="D144" t="str">
            <v>Ventilation</v>
          </cell>
          <cell r="E144" t="str">
            <v>Duct Sealing Non Regulated</v>
          </cell>
          <cell r="F144" t="str">
            <v/>
          </cell>
          <cell r="G144" t="e">
            <v>#VALUE!</v>
          </cell>
          <cell r="H144" t="str">
            <v/>
          </cell>
          <cell r="I144">
            <v>18</v>
          </cell>
          <cell r="J144" t="str">
            <v/>
          </cell>
          <cell r="K144" t="e">
            <v>#VALUE!</v>
          </cell>
          <cell r="L144" t="e">
            <v>#VALUE!</v>
          </cell>
          <cell r="M144" t="str">
            <v>E</v>
          </cell>
          <cell r="N144">
            <v>0</v>
          </cell>
          <cell r="O144" t="str">
            <v>Ventilation</v>
          </cell>
          <cell r="P144" t="str">
            <v/>
          </cell>
          <cell r="Q144" t="str">
            <v>Ventilation</v>
          </cell>
          <cell r="R144" t="str">
            <v/>
          </cell>
          <cell r="S144" t="str">
            <v/>
          </cell>
          <cell r="T144" t="str">
            <v>Y</v>
          </cell>
          <cell r="U144" t="str">
            <v/>
          </cell>
          <cell r="V144">
            <v>141</v>
          </cell>
        </row>
        <row r="145">
          <cell r="A145">
            <v>142</v>
          </cell>
          <cell r="B145" t="str">
            <v>Com</v>
          </cell>
          <cell r="C145" t="str">
            <v xml:space="preserve">Duct Sealing Non Regulated_Com, P - Heat [Building w Propane Heat] </v>
          </cell>
          <cell r="D145" t="str">
            <v>Space Heating</v>
          </cell>
          <cell r="E145" t="str">
            <v>Duct Sealing Non Regulated</v>
          </cell>
          <cell r="F145" t="str">
            <v/>
          </cell>
          <cell r="G145" t="e">
            <v>#VALUE!</v>
          </cell>
          <cell r="H145" t="str">
            <v/>
          </cell>
          <cell r="I145">
            <v>18</v>
          </cell>
          <cell r="J145" t="str">
            <v/>
          </cell>
          <cell r="K145" t="e">
            <v>#VALUE!</v>
          </cell>
          <cell r="L145" t="e">
            <v>#VALUE!</v>
          </cell>
          <cell r="M145" t="str">
            <v>Prp</v>
          </cell>
          <cell r="N145">
            <v>0</v>
          </cell>
          <cell r="O145" t="str">
            <v>Space Heating</v>
          </cell>
          <cell r="P145" t="str">
            <v/>
          </cell>
          <cell r="Q145" t="str">
            <v>Space Heating</v>
          </cell>
          <cell r="R145" t="str">
            <v/>
          </cell>
          <cell r="S145" t="str">
            <v/>
          </cell>
          <cell r="T145" t="str">
            <v>Y</v>
          </cell>
          <cell r="U145" t="str">
            <v/>
          </cell>
          <cell r="V145">
            <v>141</v>
          </cell>
        </row>
        <row r="146">
          <cell r="A146">
            <v>143</v>
          </cell>
          <cell r="B146" t="str">
            <v>Com</v>
          </cell>
          <cell r="C146" t="str">
            <v xml:space="preserve">Duct Sealing Non Regulated_Com, E - Cool [Building w Propane Heat] </v>
          </cell>
          <cell r="D146" t="str">
            <v>Cooling</v>
          </cell>
          <cell r="E146" t="str">
            <v>Duct Sealing Non Regulated</v>
          </cell>
          <cell r="F146" t="str">
            <v/>
          </cell>
          <cell r="G146" t="e">
            <v>#VALUE!</v>
          </cell>
          <cell r="H146" t="str">
            <v/>
          </cell>
          <cell r="I146">
            <v>18</v>
          </cell>
          <cell r="J146" t="str">
            <v/>
          </cell>
          <cell r="K146" t="e">
            <v>#VALUE!</v>
          </cell>
          <cell r="L146" t="e">
            <v>#VALUE!</v>
          </cell>
          <cell r="M146" t="str">
            <v>E</v>
          </cell>
          <cell r="N146">
            <v>0</v>
          </cell>
          <cell r="O146" t="str">
            <v>Cooling</v>
          </cell>
          <cell r="P146" t="str">
            <v/>
          </cell>
          <cell r="Q146" t="str">
            <v>Cooling</v>
          </cell>
          <cell r="R146" t="str">
            <v/>
          </cell>
          <cell r="S146" t="str">
            <v/>
          </cell>
          <cell r="T146" t="str">
            <v>Y</v>
          </cell>
          <cell r="U146" t="str">
            <v/>
          </cell>
          <cell r="V146">
            <v>141</v>
          </cell>
        </row>
        <row r="147">
          <cell r="A147">
            <v>144</v>
          </cell>
          <cell r="B147" t="str">
            <v>Com</v>
          </cell>
          <cell r="C147" t="str">
            <v xml:space="preserve">Power Strip_Com, E - Plug [Tier 1] </v>
          </cell>
          <cell r="D147" t="str">
            <v>Plug Loads</v>
          </cell>
          <cell r="E147" t="str">
            <v>Advanced Power Strip</v>
          </cell>
          <cell r="F147" t="str">
            <v/>
          </cell>
          <cell r="G147" t="e">
            <v>#VALUE!</v>
          </cell>
          <cell r="H147" t="str">
            <v>Tier 1 Advanced Power Strips are multi-plug power strips with the ability to automatically disconnect specific connected loads depending upon the power draw of a control load, also plugged into the strip. Power is disconnected from the switched (controlled) outlets when the control load power draw is reduced below a certain adjustable threshold, thus turning off the appliances plugged into the switched outlets. By disconnecting, the standby load of the controlled devices, the overall load of a centralized group of equipment (e.g. a desk workstation) can be reduced.</v>
          </cell>
          <cell r="I147">
            <v>8</v>
          </cell>
          <cell r="J147" t="str">
            <v/>
          </cell>
          <cell r="K147" t="e">
            <v>#VALUE!</v>
          </cell>
          <cell r="L147" t="e">
            <v>#VALUE!</v>
          </cell>
          <cell r="M147" t="str">
            <v>E</v>
          </cell>
          <cell r="N147">
            <v>0</v>
          </cell>
          <cell r="O147" t="str">
            <v>Plug Loads</v>
          </cell>
          <cell r="P147" t="str">
            <v/>
          </cell>
          <cell r="Q147" t="str">
            <v>Plug Loads</v>
          </cell>
          <cell r="R147" t="str">
            <v/>
          </cell>
          <cell r="S147" t="str">
            <v/>
          </cell>
          <cell r="T147" t="str">
            <v>Y</v>
          </cell>
          <cell r="U147" t="str">
            <v/>
          </cell>
          <cell r="V147">
            <v>0</v>
          </cell>
        </row>
        <row r="148">
          <cell r="A148">
            <v>145</v>
          </cell>
          <cell r="B148" t="str">
            <v>Com</v>
          </cell>
          <cell r="C148" t="str">
            <v xml:space="preserve">Power Strip_Com, E - Plug [Tier 2] </v>
          </cell>
          <cell r="D148" t="str">
            <v>Plug Loads</v>
          </cell>
          <cell r="E148" t="str">
            <v>Advanced Power Strip</v>
          </cell>
          <cell r="F148" t="str">
            <v/>
          </cell>
          <cell r="G148" t="e">
            <v>#VALUE!</v>
          </cell>
          <cell r="H148" t="str">
            <v>Tier 2 Advanced Power Strips (APS) use an external sensor paired with a configurable countdown timer to manage both active and standby power loads for controlled devices in a complete system. Tier 2 APS may operate either with or without a master control socket. Those without a master control socket sense power of all devices connected to the controlled sockets; those with a master control socket sense power for the device connected to the control socket. The external sensor of a Tier 2 APS may utilize an infrared-only sensor, or it may utilize a “multi-sensor” which detects both infrared (IR) remote control signals and motion to determine device inactivity and deliver additional savings as compared to a Tier 1 APS device. Both versions of external sensor use IR filtering to prevent inappropriate switching events which may have otherwise resulted from natural interference such as sunlight or CFL light bulbs.</v>
          </cell>
          <cell r="I148">
            <v>8</v>
          </cell>
          <cell r="J148" t="str">
            <v/>
          </cell>
          <cell r="K148" t="e">
            <v>#VALUE!</v>
          </cell>
          <cell r="L148" t="e">
            <v>#VALUE!</v>
          </cell>
          <cell r="M148" t="str">
            <v>E</v>
          </cell>
          <cell r="N148">
            <v>0</v>
          </cell>
          <cell r="O148" t="str">
            <v>Plug Loads</v>
          </cell>
          <cell r="P148" t="str">
            <v/>
          </cell>
          <cell r="Q148" t="str">
            <v>Plug Loads</v>
          </cell>
          <cell r="R148" t="str">
            <v/>
          </cell>
          <cell r="S148" t="str">
            <v/>
          </cell>
          <cell r="T148" t="str">
            <v>Y</v>
          </cell>
          <cell r="U148" t="str">
            <v/>
          </cell>
          <cell r="V148">
            <v>0</v>
          </cell>
        </row>
        <row r="149">
          <cell r="A149">
            <v>146</v>
          </cell>
          <cell r="B149" t="str">
            <v>Com</v>
          </cell>
          <cell r="C149" t="str">
            <v xml:space="preserve">Computer Power Management_Com, E - Plug </v>
          </cell>
          <cell r="D149" t="str">
            <v>Plug Loads</v>
          </cell>
          <cell r="E149" t="str">
            <v>Computer Power Management</v>
          </cell>
          <cell r="F149" t="str">
            <v/>
          </cell>
          <cell r="G149" t="e">
            <v>#VALUE!</v>
          </cell>
          <cell r="H149" t="str">
            <v>This measure characterizes average savings from adjustment of computer power management settings by a direct install technician. Computer power management settings, when properly enabled, automatically put the computer and monitor in a low power state when no activity is detected for a certain period of time.</v>
          </cell>
          <cell r="I149">
            <v>5</v>
          </cell>
          <cell r="J149" t="str">
            <v/>
          </cell>
          <cell r="K149" t="e">
            <v>#VALUE!</v>
          </cell>
          <cell r="L149" t="e">
            <v>#VALUE!</v>
          </cell>
          <cell r="M149" t="str">
            <v>E</v>
          </cell>
          <cell r="N149">
            <v>0</v>
          </cell>
          <cell r="O149" t="str">
            <v>Plug Loads</v>
          </cell>
          <cell r="P149" t="str">
            <v/>
          </cell>
          <cell r="Q149" t="str">
            <v>Plug Loads</v>
          </cell>
          <cell r="R149" t="str">
            <v/>
          </cell>
          <cell r="S149" t="str">
            <v/>
          </cell>
          <cell r="T149" t="str">
            <v>Y</v>
          </cell>
          <cell r="U149" t="str">
            <v/>
          </cell>
          <cell r="V149">
            <v>0</v>
          </cell>
        </row>
        <row r="150">
          <cell r="A150">
            <v>147</v>
          </cell>
          <cell r="B150" t="str">
            <v>Com</v>
          </cell>
          <cell r="C150" t="str">
            <v xml:space="preserve">Vending Machine Controls_Com, E - Plug [Non-Refrigerated] </v>
          </cell>
          <cell r="D150" t="str">
            <v>Plug Loads</v>
          </cell>
          <cell r="E150" t="str">
            <v>Vending Machine Controls</v>
          </cell>
          <cell r="F150" t="str">
            <v/>
          </cell>
          <cell r="G150" t="e">
            <v>#VALUE!</v>
          </cell>
          <cell r="H150" t="str">
            <v>Installation of automatic shutoff control on non-refrigerated snack vending machines. Controls must include a passive infrared sensor to shut off lighting when the area surrounding the vending machine is unoccupied for fifteen (15) minutes. Controls must be capable of powering up the machine on IR activation to highlight the product offerings.</v>
          </cell>
          <cell r="I150">
            <v>5</v>
          </cell>
          <cell r="J150" t="str">
            <v/>
          </cell>
          <cell r="K150" t="e">
            <v>#VALUE!</v>
          </cell>
          <cell r="L150" t="e">
            <v>#VALUE!</v>
          </cell>
          <cell r="M150" t="str">
            <v>E</v>
          </cell>
          <cell r="N150">
            <v>0</v>
          </cell>
          <cell r="O150" t="str">
            <v>Plug Loads</v>
          </cell>
          <cell r="P150" t="str">
            <v/>
          </cell>
          <cell r="Q150" t="str">
            <v>Plug Loads</v>
          </cell>
          <cell r="R150" t="str">
            <v/>
          </cell>
          <cell r="S150" t="str">
            <v/>
          </cell>
          <cell r="T150" t="str">
            <v>Y</v>
          </cell>
          <cell r="U150" t="str">
            <v/>
          </cell>
          <cell r="V150">
            <v>0</v>
          </cell>
        </row>
        <row r="151">
          <cell r="A151">
            <v>148</v>
          </cell>
          <cell r="B151" t="str">
            <v>Com</v>
          </cell>
          <cell r="C151" t="str">
            <v xml:space="preserve">Vending Machine Controls_Com, E - Plug [Refrigerated] </v>
          </cell>
          <cell r="D151" t="str">
            <v>Plug Loads</v>
          </cell>
          <cell r="E151" t="str">
            <v>Vending Machine Controls</v>
          </cell>
          <cell r="F151" t="str">
            <v/>
          </cell>
          <cell r="G151" t="e">
            <v>#VALUE!</v>
          </cell>
          <cell r="H151" t="str">
            <v>Installation of automatic shutoff control on refrigerated vending machines. Controls must include a passive infrared sensor to shut off lighting and compressor. Controls must be capable of periodically powering up the machine to maintain product temperature and provide compressor protection.</v>
          </cell>
          <cell r="I151">
            <v>5</v>
          </cell>
          <cell r="J151" t="str">
            <v/>
          </cell>
          <cell r="K151" t="e">
            <v>#VALUE!</v>
          </cell>
          <cell r="L151" t="e">
            <v>#VALUE!</v>
          </cell>
          <cell r="M151" t="str">
            <v>E</v>
          </cell>
          <cell r="N151">
            <v>0</v>
          </cell>
          <cell r="O151" t="str">
            <v>Plug Loads</v>
          </cell>
          <cell r="P151" t="str">
            <v/>
          </cell>
          <cell r="Q151" t="str">
            <v>Plug Loads</v>
          </cell>
          <cell r="R151" t="str">
            <v/>
          </cell>
          <cell r="S151" t="str">
            <v/>
          </cell>
          <cell r="T151" t="str">
            <v>Y</v>
          </cell>
          <cell r="U151" t="str">
            <v/>
          </cell>
          <cell r="V151">
            <v>0</v>
          </cell>
        </row>
        <row r="152">
          <cell r="A152">
            <v>149</v>
          </cell>
          <cell r="B152" t="str">
            <v>Com</v>
          </cell>
          <cell r="C152" t="str">
            <v xml:space="preserve">Ovens_Com, E - Cook </v>
          </cell>
          <cell r="D152" t="str">
            <v>Cooking</v>
          </cell>
          <cell r="E152" t="str">
            <v>Energy Star Ovens</v>
          </cell>
          <cell r="F152" t="str">
            <v/>
          </cell>
          <cell r="G152" t="e">
            <v>#VALUE!</v>
          </cell>
          <cell r="H152" t="str">
            <v>Replacement of failed or working electric ovens and ranges with new high efficiency ovens and ranges.</v>
          </cell>
          <cell r="I152">
            <v>12</v>
          </cell>
          <cell r="J152" t="str">
            <v/>
          </cell>
          <cell r="K152" t="e">
            <v>#VALUE!</v>
          </cell>
          <cell r="L152" t="e">
            <v>#VALUE!</v>
          </cell>
          <cell r="M152" t="str">
            <v>E</v>
          </cell>
          <cell r="N152">
            <v>0</v>
          </cell>
          <cell r="O152" t="str">
            <v>Cooking</v>
          </cell>
          <cell r="P152" t="str">
            <v/>
          </cell>
          <cell r="Q152" t="str">
            <v>Cooking</v>
          </cell>
          <cell r="R152" t="str">
            <v/>
          </cell>
          <cell r="S152" t="str">
            <v/>
          </cell>
          <cell r="T152" t="str">
            <v>Y</v>
          </cell>
          <cell r="U152" t="str">
            <v/>
          </cell>
          <cell r="V152">
            <v>0</v>
          </cell>
        </row>
        <row r="153">
          <cell r="A153">
            <v>150</v>
          </cell>
          <cell r="B153" t="str">
            <v>Com</v>
          </cell>
          <cell r="C153" t="str">
            <v xml:space="preserve">Ovens_Com, G - Cook </v>
          </cell>
          <cell r="D153" t="str">
            <v>Cooking</v>
          </cell>
          <cell r="E153" t="str">
            <v>Energy Star Ovens</v>
          </cell>
          <cell r="F153" t="str">
            <v/>
          </cell>
          <cell r="G153" t="e">
            <v>#VALUE!</v>
          </cell>
          <cell r="H153" t="str">
            <v>Replacement of failed or working electric ovens and ranges with new high efficiency ovens and ranges.</v>
          </cell>
          <cell r="I153">
            <v>12</v>
          </cell>
          <cell r="J153" t="str">
            <v/>
          </cell>
          <cell r="K153" t="e">
            <v>#VALUE!</v>
          </cell>
          <cell r="L153" t="e">
            <v>#VALUE!</v>
          </cell>
          <cell r="M153" t="str">
            <v>G</v>
          </cell>
          <cell r="N153">
            <v>0</v>
          </cell>
          <cell r="O153" t="str">
            <v>Cooking</v>
          </cell>
          <cell r="P153" t="str">
            <v/>
          </cell>
          <cell r="Q153" t="str">
            <v>Cooking</v>
          </cell>
          <cell r="R153" t="str">
            <v/>
          </cell>
          <cell r="S153" t="str">
            <v/>
          </cell>
          <cell r="T153" t="str">
            <v>Y</v>
          </cell>
          <cell r="U153" t="str">
            <v/>
          </cell>
          <cell r="V153">
            <v>0</v>
          </cell>
        </row>
        <row r="154">
          <cell r="A154">
            <v>151</v>
          </cell>
          <cell r="B154" t="str">
            <v>Com</v>
          </cell>
          <cell r="C154" t="str">
            <v xml:space="preserve">Ovens_Com, P - Cook </v>
          </cell>
          <cell r="D154" t="str">
            <v>Cooking</v>
          </cell>
          <cell r="E154" t="str">
            <v>Energy Star Ovens</v>
          </cell>
          <cell r="F154" t="str">
            <v/>
          </cell>
          <cell r="G154" t="e">
            <v>#VALUE!</v>
          </cell>
          <cell r="H154" t="str">
            <v>Replacement of failed or working electric ovens and ranges with new high efficiency ovens and ranges.</v>
          </cell>
          <cell r="I154">
            <v>12</v>
          </cell>
          <cell r="J154" t="str">
            <v/>
          </cell>
          <cell r="K154" t="e">
            <v>#VALUE!</v>
          </cell>
          <cell r="L154" t="e">
            <v>#VALUE!</v>
          </cell>
          <cell r="M154" t="str">
            <v>Prp</v>
          </cell>
          <cell r="N154">
            <v>0</v>
          </cell>
          <cell r="O154" t="str">
            <v>Cooking</v>
          </cell>
          <cell r="P154" t="str">
            <v/>
          </cell>
          <cell r="Q154" t="str">
            <v>Cooking</v>
          </cell>
          <cell r="R154" t="str">
            <v/>
          </cell>
          <cell r="S154" t="str">
            <v/>
          </cell>
          <cell r="T154" t="str">
            <v>Y</v>
          </cell>
          <cell r="U154" t="str">
            <v/>
          </cell>
          <cell r="V154">
            <v>0</v>
          </cell>
        </row>
        <row r="155">
          <cell r="A155">
            <v>152</v>
          </cell>
          <cell r="B155" t="str">
            <v>Com</v>
          </cell>
          <cell r="C155" t="str">
            <v xml:space="preserve">Fryers_Com, E - Cook </v>
          </cell>
          <cell r="D155" t="str">
            <v>Cooking</v>
          </cell>
          <cell r="E155" t="str">
            <v>Energy Star Fryers</v>
          </cell>
          <cell r="F155" t="str">
            <v/>
          </cell>
          <cell r="G155" t="e">
            <v>#VALUE!</v>
          </cell>
          <cell r="H155" t="str">
            <v>Replacement of failed or working electric ovens and ranges with new high efficiency ovens and ranges.</v>
          </cell>
          <cell r="I155">
            <v>12</v>
          </cell>
          <cell r="J155" t="str">
            <v/>
          </cell>
          <cell r="K155" t="e">
            <v>#VALUE!</v>
          </cell>
          <cell r="L155" t="e">
            <v>#VALUE!</v>
          </cell>
          <cell r="M155" t="str">
            <v>E</v>
          </cell>
          <cell r="N155">
            <v>0</v>
          </cell>
          <cell r="O155" t="str">
            <v>Cooking</v>
          </cell>
          <cell r="P155" t="str">
            <v/>
          </cell>
          <cell r="Q155" t="str">
            <v>Cooking</v>
          </cell>
          <cell r="R155" t="str">
            <v/>
          </cell>
          <cell r="S155" t="str">
            <v/>
          </cell>
          <cell r="T155" t="str">
            <v>Y</v>
          </cell>
          <cell r="U155" t="str">
            <v/>
          </cell>
          <cell r="V155">
            <v>0</v>
          </cell>
        </row>
        <row r="156">
          <cell r="A156">
            <v>153</v>
          </cell>
          <cell r="B156" t="str">
            <v>Com</v>
          </cell>
          <cell r="C156" t="str">
            <v xml:space="preserve">Fryers_Com, G - Cook </v>
          </cell>
          <cell r="D156" t="str">
            <v>Cooking</v>
          </cell>
          <cell r="E156" t="str">
            <v>Energy Star Fryers</v>
          </cell>
          <cell r="F156" t="str">
            <v/>
          </cell>
          <cell r="G156" t="e">
            <v>#VALUE!</v>
          </cell>
          <cell r="H156" t="str">
            <v>Replacement of failed or working electric ovens and ranges with new high efficiency ovens and ranges.</v>
          </cell>
          <cell r="I156">
            <v>12</v>
          </cell>
          <cell r="J156" t="str">
            <v/>
          </cell>
          <cell r="K156" t="e">
            <v>#VALUE!</v>
          </cell>
          <cell r="L156" t="e">
            <v>#VALUE!</v>
          </cell>
          <cell r="M156" t="str">
            <v>G</v>
          </cell>
          <cell r="N156">
            <v>0</v>
          </cell>
          <cell r="O156" t="str">
            <v>Cooking</v>
          </cell>
          <cell r="P156" t="str">
            <v/>
          </cell>
          <cell r="Q156" t="str">
            <v>Cooking</v>
          </cell>
          <cell r="R156" t="str">
            <v/>
          </cell>
          <cell r="S156" t="str">
            <v/>
          </cell>
          <cell r="T156" t="str">
            <v>Y</v>
          </cell>
          <cell r="U156" t="str">
            <v/>
          </cell>
          <cell r="V156">
            <v>0</v>
          </cell>
        </row>
        <row r="157">
          <cell r="A157">
            <v>154</v>
          </cell>
          <cell r="B157" t="str">
            <v>Com</v>
          </cell>
          <cell r="C157" t="str">
            <v xml:space="preserve">Fryers_Com, P - Cook </v>
          </cell>
          <cell r="D157" t="str">
            <v>Cooking</v>
          </cell>
          <cell r="E157" t="str">
            <v>Energy Star Fryers</v>
          </cell>
          <cell r="F157" t="str">
            <v/>
          </cell>
          <cell r="G157" t="e">
            <v>#VALUE!</v>
          </cell>
          <cell r="H157" t="str">
            <v>Replacement of failed or working electric ovens and ranges with new high efficiency ovens and ranges.</v>
          </cell>
          <cell r="I157">
            <v>12</v>
          </cell>
          <cell r="J157" t="str">
            <v/>
          </cell>
          <cell r="K157" t="e">
            <v>#VALUE!</v>
          </cell>
          <cell r="L157" t="e">
            <v>#VALUE!</v>
          </cell>
          <cell r="M157" t="str">
            <v>Prp</v>
          </cell>
          <cell r="N157">
            <v>0</v>
          </cell>
          <cell r="O157" t="str">
            <v>Cooking</v>
          </cell>
          <cell r="P157" t="str">
            <v/>
          </cell>
          <cell r="Q157" t="str">
            <v>Cooking</v>
          </cell>
          <cell r="R157" t="str">
            <v/>
          </cell>
          <cell r="S157" t="str">
            <v/>
          </cell>
          <cell r="T157" t="str">
            <v>Y</v>
          </cell>
          <cell r="U157" t="str">
            <v/>
          </cell>
          <cell r="V157">
            <v>0</v>
          </cell>
        </row>
        <row r="158">
          <cell r="A158">
            <v>155</v>
          </cell>
          <cell r="B158" t="str">
            <v>Com</v>
          </cell>
          <cell r="C158" t="str">
            <v xml:space="preserve">Griddles_Com, E - Cook </v>
          </cell>
          <cell r="D158" t="str">
            <v>Cooking</v>
          </cell>
          <cell r="E158" t="str">
            <v>Energy Star Griddles</v>
          </cell>
          <cell r="F158" t="str">
            <v/>
          </cell>
          <cell r="G158" t="e">
            <v>#VALUE!</v>
          </cell>
          <cell r="H158" t="str">
            <v>Replacement of failed or working electric ovens and ranges with new high efficiency ovens and ranges.</v>
          </cell>
          <cell r="I158">
            <v>12</v>
          </cell>
          <cell r="J158" t="str">
            <v/>
          </cell>
          <cell r="K158" t="e">
            <v>#VALUE!</v>
          </cell>
          <cell r="L158" t="e">
            <v>#VALUE!</v>
          </cell>
          <cell r="M158" t="str">
            <v>E</v>
          </cell>
          <cell r="N158">
            <v>0</v>
          </cell>
          <cell r="O158" t="str">
            <v>Cooking</v>
          </cell>
          <cell r="P158" t="str">
            <v/>
          </cell>
          <cell r="Q158" t="str">
            <v>Cooking</v>
          </cell>
          <cell r="R158" t="str">
            <v/>
          </cell>
          <cell r="S158" t="str">
            <v/>
          </cell>
          <cell r="T158" t="str">
            <v>Y</v>
          </cell>
          <cell r="U158" t="str">
            <v/>
          </cell>
          <cell r="V158">
            <v>0</v>
          </cell>
        </row>
        <row r="159">
          <cell r="A159">
            <v>156</v>
          </cell>
          <cell r="B159" t="str">
            <v>Com</v>
          </cell>
          <cell r="C159" t="str">
            <v xml:space="preserve">Griddles_Com, G - Cook </v>
          </cell>
          <cell r="D159" t="str">
            <v>Cooking</v>
          </cell>
          <cell r="E159" t="str">
            <v>Energy Star Griddles</v>
          </cell>
          <cell r="F159" t="str">
            <v/>
          </cell>
          <cell r="G159" t="e">
            <v>#VALUE!</v>
          </cell>
          <cell r="H159" t="str">
            <v>Replacement of failed or working electric ovens and ranges with new high efficiency ovens and ranges.</v>
          </cell>
          <cell r="I159">
            <v>12</v>
          </cell>
          <cell r="J159" t="str">
            <v/>
          </cell>
          <cell r="K159" t="e">
            <v>#VALUE!</v>
          </cell>
          <cell r="L159" t="e">
            <v>#VALUE!</v>
          </cell>
          <cell r="M159" t="str">
            <v>G</v>
          </cell>
          <cell r="N159">
            <v>0</v>
          </cell>
          <cell r="O159" t="str">
            <v>Cooking</v>
          </cell>
          <cell r="P159" t="str">
            <v/>
          </cell>
          <cell r="Q159" t="str">
            <v>Cooking</v>
          </cell>
          <cell r="R159" t="str">
            <v/>
          </cell>
          <cell r="S159" t="str">
            <v/>
          </cell>
          <cell r="T159" t="str">
            <v>Y</v>
          </cell>
          <cell r="U159" t="str">
            <v/>
          </cell>
          <cell r="V159">
            <v>0</v>
          </cell>
        </row>
        <row r="160">
          <cell r="A160">
            <v>157</v>
          </cell>
          <cell r="B160" t="str">
            <v>Com</v>
          </cell>
          <cell r="C160" t="str">
            <v xml:space="preserve">Griddles_Com, P - Cook </v>
          </cell>
          <cell r="D160" t="str">
            <v>Cooking</v>
          </cell>
          <cell r="E160" t="str">
            <v>Energy Star Griddles</v>
          </cell>
          <cell r="F160" t="str">
            <v/>
          </cell>
          <cell r="G160" t="e">
            <v>#VALUE!</v>
          </cell>
          <cell r="H160" t="str">
            <v>Replacement of failed or working electric ovens and ranges with new high efficiency ovens and ranges.</v>
          </cell>
          <cell r="I160">
            <v>12</v>
          </cell>
          <cell r="J160" t="str">
            <v/>
          </cell>
          <cell r="K160" t="e">
            <v>#VALUE!</v>
          </cell>
          <cell r="L160" t="e">
            <v>#VALUE!</v>
          </cell>
          <cell r="M160" t="str">
            <v>Prp</v>
          </cell>
          <cell r="N160">
            <v>0</v>
          </cell>
          <cell r="O160" t="str">
            <v>Cooking</v>
          </cell>
          <cell r="P160" t="str">
            <v/>
          </cell>
          <cell r="Q160" t="str">
            <v>Cooking</v>
          </cell>
          <cell r="R160" t="str">
            <v/>
          </cell>
          <cell r="S160" t="str">
            <v/>
          </cell>
          <cell r="T160" t="str">
            <v>Y</v>
          </cell>
          <cell r="U160" t="str">
            <v/>
          </cell>
          <cell r="V160">
            <v>0</v>
          </cell>
        </row>
        <row r="161">
          <cell r="A161">
            <v>158</v>
          </cell>
          <cell r="B161" t="str">
            <v>Com</v>
          </cell>
          <cell r="C161" t="str">
            <v xml:space="preserve">Hot Food Holding Cabinet_Com, E - Cook </v>
          </cell>
          <cell r="D161" t="str">
            <v>Cooking</v>
          </cell>
          <cell r="E161" t="str">
            <v>Hot Food Holding Cabinet</v>
          </cell>
          <cell r="F161" t="str">
            <v/>
          </cell>
          <cell r="G161" t="e">
            <v>#VALUE!</v>
          </cell>
          <cell r="H161" t="str">
            <v>Replacement of failed or working electric ovens and ranges with new high efficiency ovens and ranges.</v>
          </cell>
          <cell r="I161">
            <v>12</v>
          </cell>
          <cell r="J161" t="str">
            <v/>
          </cell>
          <cell r="K161" t="e">
            <v>#VALUE!</v>
          </cell>
          <cell r="L161" t="e">
            <v>#VALUE!</v>
          </cell>
          <cell r="M161" t="str">
            <v>E</v>
          </cell>
          <cell r="N161">
            <v>0</v>
          </cell>
          <cell r="O161" t="str">
            <v>Cooking</v>
          </cell>
          <cell r="P161" t="str">
            <v/>
          </cell>
          <cell r="Q161" t="str">
            <v>Cooking</v>
          </cell>
          <cell r="R161" t="str">
            <v/>
          </cell>
          <cell r="S161" t="str">
            <v/>
          </cell>
          <cell r="T161" t="str">
            <v>Y</v>
          </cell>
          <cell r="U161" t="str">
            <v/>
          </cell>
          <cell r="V161">
            <v>0</v>
          </cell>
        </row>
        <row r="162">
          <cell r="A162">
            <v>159</v>
          </cell>
          <cell r="B162" t="str">
            <v>Com</v>
          </cell>
          <cell r="C162" t="str">
            <v xml:space="preserve">Steamers_Com, E - Cook </v>
          </cell>
          <cell r="D162" t="str">
            <v>Cooking</v>
          </cell>
          <cell r="E162" t="str">
            <v>Energy Star Steamers</v>
          </cell>
          <cell r="F162" t="str">
            <v/>
          </cell>
          <cell r="G162" t="e">
            <v>#VALUE!</v>
          </cell>
          <cell r="H162" t="str">
            <v>Replacement of failed or working electric ovens and ranges with new high efficiency ovens and ranges.</v>
          </cell>
          <cell r="I162">
            <v>12</v>
          </cell>
          <cell r="J162" t="str">
            <v/>
          </cell>
          <cell r="K162" t="e">
            <v>#VALUE!</v>
          </cell>
          <cell r="L162" t="e">
            <v>#VALUE!</v>
          </cell>
          <cell r="M162" t="str">
            <v>E</v>
          </cell>
          <cell r="N162">
            <v>0</v>
          </cell>
          <cell r="O162" t="str">
            <v>Cooking</v>
          </cell>
          <cell r="P162" t="str">
            <v/>
          </cell>
          <cell r="Q162" t="str">
            <v>Cooking</v>
          </cell>
          <cell r="R162" t="str">
            <v/>
          </cell>
          <cell r="S162" t="str">
            <v/>
          </cell>
          <cell r="T162" t="str">
            <v>Y</v>
          </cell>
          <cell r="U162" t="str">
            <v/>
          </cell>
          <cell r="V162">
            <v>0</v>
          </cell>
        </row>
        <row r="163">
          <cell r="A163">
            <v>160</v>
          </cell>
          <cell r="B163" t="str">
            <v>Com</v>
          </cell>
          <cell r="C163" t="str">
            <v xml:space="preserve">Steamers_Com, G - Cook </v>
          </cell>
          <cell r="D163" t="str">
            <v>Cooking</v>
          </cell>
          <cell r="E163" t="str">
            <v>Energy Star Steamers</v>
          </cell>
          <cell r="F163" t="str">
            <v/>
          </cell>
          <cell r="G163" t="e">
            <v>#VALUE!</v>
          </cell>
          <cell r="H163" t="str">
            <v>Replacement of failed or working electric ovens and ranges with new high efficiency ovens and ranges.</v>
          </cell>
          <cell r="I163">
            <v>12</v>
          </cell>
          <cell r="J163" t="str">
            <v/>
          </cell>
          <cell r="K163" t="e">
            <v>#VALUE!</v>
          </cell>
          <cell r="L163" t="e">
            <v>#VALUE!</v>
          </cell>
          <cell r="M163" t="str">
            <v>G</v>
          </cell>
          <cell r="N163">
            <v>0</v>
          </cell>
          <cell r="O163" t="str">
            <v>Cooking</v>
          </cell>
          <cell r="P163" t="str">
            <v/>
          </cell>
          <cell r="Q163" t="str">
            <v>Cooking</v>
          </cell>
          <cell r="R163" t="str">
            <v/>
          </cell>
          <cell r="S163" t="str">
            <v/>
          </cell>
          <cell r="T163" t="str">
            <v>Y</v>
          </cell>
          <cell r="U163" t="str">
            <v/>
          </cell>
          <cell r="V163">
            <v>0</v>
          </cell>
        </row>
        <row r="164">
          <cell r="A164">
            <v>161</v>
          </cell>
          <cell r="B164" t="str">
            <v>Com</v>
          </cell>
          <cell r="C164" t="str">
            <v xml:space="preserve">Steamers_Com, P - Cook </v>
          </cell>
          <cell r="D164" t="str">
            <v>Cooking</v>
          </cell>
          <cell r="E164" t="str">
            <v>Energy Star Steamers</v>
          </cell>
          <cell r="F164" t="str">
            <v/>
          </cell>
          <cell r="G164" t="e">
            <v>#VALUE!</v>
          </cell>
          <cell r="H164" t="str">
            <v>Replacement of failed or working electric ovens and ranges with new high efficiency ovens and ranges.</v>
          </cell>
          <cell r="I164">
            <v>12</v>
          </cell>
          <cell r="J164" t="str">
            <v/>
          </cell>
          <cell r="K164" t="e">
            <v>#VALUE!</v>
          </cell>
          <cell r="L164" t="e">
            <v>#VALUE!</v>
          </cell>
          <cell r="M164" t="str">
            <v>Prp</v>
          </cell>
          <cell r="N164">
            <v>0</v>
          </cell>
          <cell r="O164" t="str">
            <v>Cooking</v>
          </cell>
          <cell r="P164" t="str">
            <v/>
          </cell>
          <cell r="Q164" t="str">
            <v>Cooking</v>
          </cell>
          <cell r="R164" t="str">
            <v/>
          </cell>
          <cell r="S164" t="str">
            <v/>
          </cell>
          <cell r="T164" t="str">
            <v>Y</v>
          </cell>
          <cell r="U164" t="str">
            <v/>
          </cell>
          <cell r="V164">
            <v>0</v>
          </cell>
        </row>
        <row r="165">
          <cell r="A165">
            <v>162</v>
          </cell>
          <cell r="B165" t="str">
            <v>Com</v>
          </cell>
          <cell r="C165" t="str">
            <v xml:space="preserve">ES Refrigerator and Freezer_Com, E - Refr </v>
          </cell>
          <cell r="D165" t="str">
            <v>Refrigeration</v>
          </cell>
          <cell r="E165" t="str">
            <v>Energy Star Refrigerator and Freezer</v>
          </cell>
          <cell r="F165" t="str">
            <v>Energy Star Refrigerator and Freezer</v>
          </cell>
          <cell r="G165" t="e">
            <v>#VALUE!</v>
          </cell>
          <cell r="H165" t="str">
            <v>This measure includes the replacement of failed refrigerators or freezers in commercial buildings, as well as installation of high efficiency refrigerators and freezers in new buildings. New units will include at least no-sweat door controls, evaporator fan motor controls, ECM motors, etc</v>
          </cell>
          <cell r="I165">
            <v>12</v>
          </cell>
          <cell r="J165" t="str">
            <v/>
          </cell>
          <cell r="K165" t="e">
            <v>#VALUE!</v>
          </cell>
          <cell r="L165" t="e">
            <v>#VALUE!</v>
          </cell>
          <cell r="M165" t="str">
            <v>E</v>
          </cell>
          <cell r="N165">
            <v>0</v>
          </cell>
          <cell r="O165" t="str">
            <v>Refrigeration</v>
          </cell>
          <cell r="P165" t="str">
            <v/>
          </cell>
          <cell r="Q165" t="str">
            <v>Refrigeration</v>
          </cell>
          <cell r="R165" t="str">
            <v>N</v>
          </cell>
          <cell r="S165" t="str">
            <v>N</v>
          </cell>
          <cell r="T165" t="str">
            <v>Y</v>
          </cell>
          <cell r="U165" t="str">
            <v/>
          </cell>
          <cell r="V165">
            <v>0</v>
          </cell>
        </row>
        <row r="166">
          <cell r="A166">
            <v>163</v>
          </cell>
          <cell r="B166" t="str">
            <v>Com</v>
          </cell>
          <cell r="C166" t="str">
            <v xml:space="preserve">Anti Sweat Heat Control_Com, E - Refr </v>
          </cell>
          <cell r="D166" t="str">
            <v>Refrigeration</v>
          </cell>
          <cell r="E166" t="str">
            <v>Anti Sweat Heat Control</v>
          </cell>
          <cell r="F166" t="str">
            <v>Anti Swet Heat Control</v>
          </cell>
          <cell r="G166" t="e">
            <v>#VALUE!</v>
          </cell>
          <cell r="H166" t="str">
            <v>Glass doors on refrigerator and freezer cases can have anti-sweat or anti-condensate heaters in the frames and mullions of the case. These heaters operate continuously in order to prevent condensation/frosting on the glass and frame that occurs when the surface temperature is below the dew point of the surrounding air. Anti-sweat heater controls control the operation of these heaters so that they do not run continuously when not needed (lower dew point in the air as typically occurs in winter).</v>
          </cell>
          <cell r="I166">
            <v>12</v>
          </cell>
          <cell r="J166" t="str">
            <v/>
          </cell>
          <cell r="K166" t="e">
            <v>#VALUE!</v>
          </cell>
          <cell r="L166" t="e">
            <v>#VALUE!</v>
          </cell>
          <cell r="M166" t="str">
            <v>E</v>
          </cell>
          <cell r="N166">
            <v>0</v>
          </cell>
          <cell r="O166" t="str">
            <v>Refrigeration</v>
          </cell>
          <cell r="P166" t="str">
            <v/>
          </cell>
          <cell r="Q166" t="str">
            <v>Refrigeration</v>
          </cell>
          <cell r="R166" t="str">
            <v>N</v>
          </cell>
          <cell r="S166" t="str">
            <v>N</v>
          </cell>
          <cell r="T166" t="str">
            <v>Y</v>
          </cell>
          <cell r="U166" t="str">
            <v/>
          </cell>
          <cell r="V166">
            <v>0</v>
          </cell>
        </row>
        <row r="167">
          <cell r="A167">
            <v>164</v>
          </cell>
          <cell r="B167" t="str">
            <v>Com</v>
          </cell>
          <cell r="C167" t="str">
            <v xml:space="preserve">Case Night Covers_Com, E - Refr </v>
          </cell>
          <cell r="D167" t="str">
            <v>Refrigeration</v>
          </cell>
          <cell r="E167" t="str">
            <v>Case Night Covers</v>
          </cell>
          <cell r="F167" t="str">
            <v>Case Night Covers</v>
          </cell>
          <cell r="G167" t="e">
            <v>#VALUE!</v>
          </cell>
          <cell r="H167" t="str">
            <v>Refrigeration thermal blinds, or night covers, are utilized to create a protective thermal barrier between ambient air and the cooled, conditioned air in open refrigerated cases. Deployed when grocery centers close, night covers insulate cold refrigeration cases while maintaining the desired displayed food temperature. Night covers are typically constructed of a flexible, woven fabric.</v>
          </cell>
          <cell r="I167">
            <v>5</v>
          </cell>
          <cell r="J167" t="str">
            <v/>
          </cell>
          <cell r="K167" t="e">
            <v>#VALUE!</v>
          </cell>
          <cell r="L167" t="e">
            <v>#VALUE!</v>
          </cell>
          <cell r="M167" t="str">
            <v>E</v>
          </cell>
          <cell r="N167">
            <v>0</v>
          </cell>
          <cell r="O167" t="str">
            <v>Refrigeration</v>
          </cell>
          <cell r="P167" t="str">
            <v/>
          </cell>
          <cell r="Q167" t="str">
            <v>Refrigeration</v>
          </cell>
          <cell r="R167" t="str">
            <v>N</v>
          </cell>
          <cell r="S167" t="str">
            <v>N</v>
          </cell>
          <cell r="T167" t="str">
            <v>Y</v>
          </cell>
          <cell r="U167" t="str">
            <v/>
          </cell>
          <cell r="V167">
            <v>0</v>
          </cell>
        </row>
        <row r="168">
          <cell r="A168">
            <v>165</v>
          </cell>
          <cell r="B168" t="str">
            <v>Com</v>
          </cell>
          <cell r="C168" t="str">
            <v xml:space="preserve">Loading Dock Pit Seals_Com, E - Refr </v>
          </cell>
          <cell r="D168" t="str">
            <v>Refrigeration</v>
          </cell>
          <cell r="E168" t="str">
            <v>Loading Dock Pit Seals</v>
          </cell>
          <cell r="F168" t="str">
            <v>Loading Dock Pit Seals</v>
          </cell>
          <cell r="G168" t="e">
            <v>#VALUE!</v>
          </cell>
          <cell r="H168" t="str">
            <v>Many loading dock pits include a leveler ramp that has an area underneath that is exposed to the outside, and gaps that allow infiltration of outside air, causing sensible and latent heat loads that must be removed by the refrigeration system in a cold storage facility. This measure characterizes the savings from installing pit seals and/or thermal blankets to reduce these heat gains.</v>
          </cell>
          <cell r="I168">
            <v>10</v>
          </cell>
          <cell r="J168" t="str">
            <v/>
          </cell>
          <cell r="K168" t="e">
            <v>#VALUE!</v>
          </cell>
          <cell r="L168" t="e">
            <v>#VALUE!</v>
          </cell>
          <cell r="M168" t="str">
            <v>E</v>
          </cell>
          <cell r="N168">
            <v>0</v>
          </cell>
          <cell r="O168" t="str">
            <v>Refrigeration</v>
          </cell>
          <cell r="P168" t="str">
            <v/>
          </cell>
          <cell r="Q168" t="str">
            <v>Refrigeration</v>
          </cell>
          <cell r="R168" t="str">
            <v>N</v>
          </cell>
          <cell r="S168" t="str">
            <v>N</v>
          </cell>
          <cell r="T168" t="str">
            <v>Y</v>
          </cell>
          <cell r="U168" t="str">
            <v/>
          </cell>
          <cell r="V168">
            <v>0</v>
          </cell>
        </row>
        <row r="169">
          <cell r="A169">
            <v>166</v>
          </cell>
          <cell r="B169" t="str">
            <v>Com</v>
          </cell>
          <cell r="C169" t="str">
            <v xml:space="preserve">ECM Comp Cond Fan Motor_Com, E - Refr </v>
          </cell>
          <cell r="D169" t="str">
            <v>Refrigeration</v>
          </cell>
          <cell r="E169" t="str">
            <v>ECM Compressor Condenser Fan Motors</v>
          </cell>
          <cell r="F169" t="str">
            <v>ECM Compressor Condenser Fan Motors</v>
          </cell>
          <cell r="G169" t="e">
            <v>#VALUE!</v>
          </cell>
          <cell r="H169" t="str">
            <v>Replacing an existing shaded pole and permanent split capacitor motors with higher efficiency electronically commutated motors (ECM) in a commercial refrigeration system compressor or condensing unit.</v>
          </cell>
          <cell r="I169">
            <v>15</v>
          </cell>
          <cell r="J169" t="str">
            <v/>
          </cell>
          <cell r="K169" t="e">
            <v>#VALUE!</v>
          </cell>
          <cell r="L169" t="e">
            <v>#VALUE!</v>
          </cell>
          <cell r="M169" t="str">
            <v>E</v>
          </cell>
          <cell r="N169">
            <v>0</v>
          </cell>
          <cell r="O169" t="str">
            <v>Refrigeration</v>
          </cell>
          <cell r="P169" t="str">
            <v/>
          </cell>
          <cell r="Q169" t="str">
            <v>Refrigeration</v>
          </cell>
          <cell r="R169" t="str">
            <v>N</v>
          </cell>
          <cell r="S169" t="str">
            <v>N</v>
          </cell>
          <cell r="T169" t="str">
            <v>Y</v>
          </cell>
          <cell r="U169" t="str">
            <v/>
          </cell>
          <cell r="V169">
            <v>0</v>
          </cell>
        </row>
        <row r="170">
          <cell r="A170">
            <v>167</v>
          </cell>
          <cell r="B170" t="str">
            <v>Com</v>
          </cell>
          <cell r="C170" t="str">
            <v xml:space="preserve">Evap Fan Motor Replacement_Com, E - Refr </v>
          </cell>
          <cell r="D170" t="str">
            <v>Refrigeration</v>
          </cell>
          <cell r="E170" t="str">
            <v>Evaporator Fan Motor Replacement</v>
          </cell>
          <cell r="F170" t="str">
            <v>Evaporator Fan Motor Replacement</v>
          </cell>
          <cell r="G170" t="e">
            <v>#VALUE!</v>
          </cell>
          <cell r="H170" t="str">
            <v>Replacement of an existing, working standard-efficiency shaded-pole evaporator fan motor in refrigerated/freezer display cases or walk-in coolers with a high efficiency electronically commutated motor (ECM).</v>
          </cell>
          <cell r="I170">
            <v>15</v>
          </cell>
          <cell r="J170" t="str">
            <v/>
          </cell>
          <cell r="K170" t="e">
            <v>#VALUE!</v>
          </cell>
          <cell r="L170" t="e">
            <v>#VALUE!</v>
          </cell>
          <cell r="M170" t="str">
            <v>E</v>
          </cell>
          <cell r="N170">
            <v>0</v>
          </cell>
          <cell r="O170" t="str">
            <v>Refrigeration</v>
          </cell>
          <cell r="P170" t="str">
            <v/>
          </cell>
          <cell r="Q170" t="str">
            <v>Refrigeration</v>
          </cell>
          <cell r="R170" t="str">
            <v>N</v>
          </cell>
          <cell r="S170" t="str">
            <v>N</v>
          </cell>
          <cell r="T170" t="str">
            <v>Y</v>
          </cell>
          <cell r="U170" t="str">
            <v/>
          </cell>
          <cell r="V170">
            <v>0</v>
          </cell>
        </row>
        <row r="171">
          <cell r="A171">
            <v>168</v>
          </cell>
          <cell r="B171" t="str">
            <v>Com</v>
          </cell>
          <cell r="C171" t="str">
            <v xml:space="preserve">Evap Fan Speed Controls_Com, E - Refr </v>
          </cell>
          <cell r="D171" t="str">
            <v>Refrigeration</v>
          </cell>
          <cell r="E171" t="str">
            <v>Evaporator Fan Speed Controls</v>
          </cell>
          <cell r="F171" t="str">
            <v>Evaporator Fan Speed Controls</v>
          </cell>
          <cell r="G171" t="e">
            <v>#VALUE!</v>
          </cell>
          <cell r="H171" t="str">
            <v>This measure adds controls to vary the speed of evaporator fan motors in walk-in coolers and freezers. The evaporator fans are used to both provide cooling when the compressor is running and to provide air circulation when the compressor is off. The controls provide a lower fan speed during periods when the compressor is off.</v>
          </cell>
          <cell r="I171">
            <v>16</v>
          </cell>
          <cell r="J171" t="str">
            <v/>
          </cell>
          <cell r="K171" t="e">
            <v>#VALUE!</v>
          </cell>
          <cell r="L171" t="e">
            <v>#VALUE!</v>
          </cell>
          <cell r="M171" t="str">
            <v>E</v>
          </cell>
          <cell r="N171">
            <v>0</v>
          </cell>
          <cell r="O171" t="str">
            <v>Refrigeration</v>
          </cell>
          <cell r="P171" t="str">
            <v/>
          </cell>
          <cell r="Q171" t="str">
            <v>Refrigeration</v>
          </cell>
          <cell r="R171" t="str">
            <v>N</v>
          </cell>
          <cell r="S171" t="str">
            <v>N</v>
          </cell>
          <cell r="T171" t="str">
            <v>Y</v>
          </cell>
          <cell r="U171" t="str">
            <v/>
          </cell>
          <cell r="V171">
            <v>0</v>
          </cell>
        </row>
        <row r="172">
          <cell r="A172">
            <v>169</v>
          </cell>
          <cell r="B172" t="str">
            <v>Com</v>
          </cell>
          <cell r="C172" t="str">
            <v xml:space="preserve">LowHeat NoHeat Doors_Com, E - Refr </v>
          </cell>
          <cell r="D172" t="str">
            <v>Refrigeration</v>
          </cell>
          <cell r="E172" t="str">
            <v>Low Heat and No Heat Doors</v>
          </cell>
          <cell r="F172" t="str">
            <v>Low Heat and No Heat Doors</v>
          </cell>
          <cell r="G172" t="e">
            <v>#VALUE!</v>
          </cell>
          <cell r="H172" t="str">
            <v>Replaces standard refrigerated case doors which incorporate electric resistance heaters in the door to prevent condensation from forming on the glass and frost from forming on the door frames with more efficient doors that have a smaller electric resistance heater (low heat) or no heater at all (no heat). Low heat and no heat doors are more efficient due to having three panes of glass, a low conductivity filler gas (such as argon), and/or a low-E coating on the glass.</v>
          </cell>
          <cell r="I172">
            <v>12</v>
          </cell>
          <cell r="J172" t="str">
            <v/>
          </cell>
          <cell r="K172" t="e">
            <v>#VALUE!</v>
          </cell>
          <cell r="L172" t="e">
            <v>#VALUE!</v>
          </cell>
          <cell r="M172" t="str">
            <v>E</v>
          </cell>
          <cell r="N172">
            <v>0</v>
          </cell>
          <cell r="O172" t="str">
            <v>Refrigeration</v>
          </cell>
          <cell r="P172" t="str">
            <v/>
          </cell>
          <cell r="Q172" t="str">
            <v>Refrigeration</v>
          </cell>
          <cell r="R172" t="str">
            <v>N</v>
          </cell>
          <cell r="S172" t="str">
            <v>N</v>
          </cell>
          <cell r="T172" t="str">
            <v>Y</v>
          </cell>
          <cell r="U172" t="str">
            <v/>
          </cell>
          <cell r="V172">
            <v>0</v>
          </cell>
        </row>
        <row r="173">
          <cell r="A173">
            <v>170</v>
          </cell>
          <cell r="B173" t="str">
            <v>Com</v>
          </cell>
          <cell r="C173" t="str">
            <v xml:space="preserve">Refrigerated Vending Machine_Com, E - Refr </v>
          </cell>
          <cell r="D173" t="str">
            <v>Refrigeration</v>
          </cell>
          <cell r="E173" t="str">
            <v>Energy Star Refrigerated Vending Machine</v>
          </cell>
          <cell r="F173" t="str">
            <v>Energy Star Refrigerated Vending Machine</v>
          </cell>
          <cell r="G173" t="e">
            <v>#VALUE!</v>
          </cell>
          <cell r="H173" t="str">
            <v xml:space="preserve">ENERGY STAR qualified new and rebuilt vending machines incorporate more efficient compressors, fan motors, and lighting systems as well as low power mode option that allows the machine to be placed in low-energy lighting and/or low-energy refrigeration states during times of inactivity. </v>
          </cell>
          <cell r="I173">
            <v>14</v>
          </cell>
          <cell r="J173" t="str">
            <v/>
          </cell>
          <cell r="K173" t="e">
            <v>#VALUE!</v>
          </cell>
          <cell r="L173" t="e">
            <v>#VALUE!</v>
          </cell>
          <cell r="M173" t="str">
            <v>E</v>
          </cell>
          <cell r="N173">
            <v>0</v>
          </cell>
          <cell r="O173" t="str">
            <v>Refrigeration</v>
          </cell>
          <cell r="P173" t="str">
            <v/>
          </cell>
          <cell r="Q173" t="str">
            <v>Refrigeration</v>
          </cell>
          <cell r="R173" t="str">
            <v>N</v>
          </cell>
          <cell r="S173" t="str">
            <v>N</v>
          </cell>
          <cell r="T173" t="str">
            <v>Y</v>
          </cell>
          <cell r="U173" t="str">
            <v/>
          </cell>
          <cell r="V173">
            <v>0</v>
          </cell>
        </row>
        <row r="174">
          <cell r="A174">
            <v>171</v>
          </cell>
          <cell r="B174" t="str">
            <v>Com</v>
          </cell>
          <cell r="C174" t="str">
            <v xml:space="preserve">Walk In Refrigeration_Com, E - Refr </v>
          </cell>
          <cell r="D174" t="str">
            <v>Refrigeration</v>
          </cell>
          <cell r="E174" t="str">
            <v>High Efficiency Small Walk-In Refrigerator</v>
          </cell>
          <cell r="F174" t="str">
            <v>High Efficiency Small Walk-In Refrigerator</v>
          </cell>
          <cell r="G174" t="e">
            <v>#VALUE!</v>
          </cell>
          <cell r="H174" t="str">
            <v>Installation of a high-efficiency walk-in refrigeration system</v>
          </cell>
          <cell r="I174">
            <v>15</v>
          </cell>
          <cell r="J174" t="str">
            <v/>
          </cell>
          <cell r="K174" t="e">
            <v>#VALUE!</v>
          </cell>
          <cell r="L174" t="e">
            <v>#VALUE!</v>
          </cell>
          <cell r="M174" t="str">
            <v>E</v>
          </cell>
          <cell r="N174">
            <v>0</v>
          </cell>
          <cell r="O174" t="str">
            <v>Refrigeration</v>
          </cell>
          <cell r="P174" t="str">
            <v/>
          </cell>
          <cell r="Q174" t="str">
            <v>Refrigeration</v>
          </cell>
          <cell r="R174" t="str">
            <v>N</v>
          </cell>
          <cell r="S174" t="str">
            <v>N</v>
          </cell>
          <cell r="T174" t="str">
            <v>Y</v>
          </cell>
          <cell r="U174" t="str">
            <v/>
          </cell>
          <cell r="V174">
            <v>0</v>
          </cell>
        </row>
        <row r="175">
          <cell r="A175">
            <v>172</v>
          </cell>
          <cell r="B175" t="str">
            <v>Com</v>
          </cell>
          <cell r="C175" t="str">
            <v xml:space="preserve">Refrigeration Tune Up_Com, E - Refr </v>
          </cell>
          <cell r="D175" t="str">
            <v>Refrigeration</v>
          </cell>
          <cell r="E175" t="str">
            <v>Refrigeration Tune Up</v>
          </cell>
          <cell r="F175" t="str">
            <v>Refrigeration Tune Up</v>
          </cell>
          <cell r="G175" t="e">
            <v>#VALUE!</v>
          </cell>
          <cell r="H175" t="str">
            <v>Tune-up of grocery refrigeration systems</v>
          </cell>
          <cell r="I175">
            <v>7</v>
          </cell>
          <cell r="J175" t="str">
            <v/>
          </cell>
          <cell r="K175" t="e">
            <v>#VALUE!</v>
          </cell>
          <cell r="L175" t="e">
            <v>#VALUE!</v>
          </cell>
          <cell r="M175" t="str">
            <v>E</v>
          </cell>
          <cell r="N175">
            <v>0</v>
          </cell>
          <cell r="O175" t="str">
            <v>Refrigeration</v>
          </cell>
          <cell r="P175" t="str">
            <v/>
          </cell>
          <cell r="Q175" t="str">
            <v>Refrigeration</v>
          </cell>
          <cell r="R175" t="str">
            <v>N</v>
          </cell>
          <cell r="S175" t="str">
            <v>N</v>
          </cell>
          <cell r="T175" t="str">
            <v>Y</v>
          </cell>
          <cell r="U175" t="str">
            <v/>
          </cell>
          <cell r="V175">
            <v>0</v>
          </cell>
        </row>
        <row r="176">
          <cell r="A176">
            <v>173</v>
          </cell>
          <cell r="B176" t="str">
            <v>Com</v>
          </cell>
          <cell r="C176" t="str">
            <v xml:space="preserve">ES Ice Machine_Com, E - Refr </v>
          </cell>
          <cell r="D176" t="str">
            <v>Refrigeration</v>
          </cell>
          <cell r="E176" t="str">
            <v>Energy Star Ice Machine</v>
          </cell>
          <cell r="F176" t="str">
            <v>Energy Star Ice Machine</v>
          </cell>
          <cell r="G176" t="e">
            <v>#VALUE!</v>
          </cell>
          <cell r="H176" t="str">
            <v>Commercial ice machines are used in restaurants, hospitals, hotels, schools, offices and grocery stores. ENERGY STAR rates air-cooled ice machines. ENERGY STAR ice machines are designed with higher efficiency compressors and use less water than standard ice machines.</v>
          </cell>
          <cell r="I176">
            <v>12</v>
          </cell>
          <cell r="J176" t="str">
            <v/>
          </cell>
          <cell r="K176" t="e">
            <v>#VALUE!</v>
          </cell>
          <cell r="L176" t="e">
            <v>#VALUE!</v>
          </cell>
          <cell r="M176" t="str">
            <v>E</v>
          </cell>
          <cell r="N176">
            <v>0</v>
          </cell>
          <cell r="O176" t="str">
            <v>Refrigeration</v>
          </cell>
          <cell r="P176" t="str">
            <v/>
          </cell>
          <cell r="Q176" t="str">
            <v>Refrigeration</v>
          </cell>
          <cell r="R176" t="str">
            <v>N</v>
          </cell>
          <cell r="S176" t="str">
            <v>N</v>
          </cell>
          <cell r="T176" t="str">
            <v>Y</v>
          </cell>
          <cell r="U176" t="str">
            <v/>
          </cell>
          <cell r="V176">
            <v>0</v>
          </cell>
        </row>
        <row r="177">
          <cell r="A177">
            <v>174</v>
          </cell>
          <cell r="B177" t="str">
            <v>Com</v>
          </cell>
          <cell r="C177" t="str">
            <v xml:space="preserve">Walk In Cooler Retroft_Com, E - Refr </v>
          </cell>
          <cell r="D177" t="str">
            <v>Refrigeration</v>
          </cell>
          <cell r="E177" t="str">
            <v>Walk In Cooler Retrofit</v>
          </cell>
          <cell r="F177" t="str">
            <v>Walk In Cooler Retrofit</v>
          </cell>
          <cell r="G177" t="e">
            <v>#VALUE!</v>
          </cell>
          <cell r="H177" t="str">
            <v>Retrofit of a walk-in cooler to improve system energy efficiency</v>
          </cell>
          <cell r="I177">
            <v>16</v>
          </cell>
          <cell r="J177" t="str">
            <v/>
          </cell>
          <cell r="K177" t="e">
            <v>#VALUE!</v>
          </cell>
          <cell r="L177" t="e">
            <v>#VALUE!</v>
          </cell>
          <cell r="M177" t="str">
            <v>E</v>
          </cell>
          <cell r="N177">
            <v>0</v>
          </cell>
          <cell r="O177" t="str">
            <v>Refrigeration</v>
          </cell>
          <cell r="P177" t="str">
            <v/>
          </cell>
          <cell r="Q177" t="str">
            <v>Refrigeration</v>
          </cell>
          <cell r="R177" t="str">
            <v>N</v>
          </cell>
          <cell r="S177" t="str">
            <v>N</v>
          </cell>
          <cell r="T177" t="str">
            <v>Y</v>
          </cell>
          <cell r="U177" t="str">
            <v/>
          </cell>
          <cell r="V177">
            <v>0</v>
          </cell>
        </row>
        <row r="178">
          <cell r="A178">
            <v>175</v>
          </cell>
          <cell r="B178" t="str">
            <v>Com</v>
          </cell>
          <cell r="C178" t="str">
            <v xml:space="preserve">HE Built Up Refrig_Com, E - Refr </v>
          </cell>
          <cell r="D178" t="str">
            <v>Refrigeration</v>
          </cell>
          <cell r="E178" t="str">
            <v>High Efficiency Built Up Refrigeration</v>
          </cell>
          <cell r="F178" t="str">
            <v>High Efficiency Built Up Refrigeration</v>
          </cell>
          <cell r="G178" t="e">
            <v>#VALUE!</v>
          </cell>
          <cell r="H178" t="str">
            <v>High-efficiency built-up refrigeration systems for grocery and refrigerated warehouses. This potentially includes HE compressors, better design and controls, HE motors and VFDs.</v>
          </cell>
          <cell r="I178">
            <v>10</v>
          </cell>
          <cell r="J178" t="str">
            <v/>
          </cell>
          <cell r="K178" t="e">
            <v>#VALUE!</v>
          </cell>
          <cell r="L178" t="e">
            <v>#VALUE!</v>
          </cell>
          <cell r="M178" t="str">
            <v>E</v>
          </cell>
          <cell r="N178">
            <v>0</v>
          </cell>
          <cell r="O178" t="str">
            <v>Refrigeration</v>
          </cell>
          <cell r="P178" t="str">
            <v/>
          </cell>
          <cell r="Q178" t="str">
            <v>Refrigeration</v>
          </cell>
          <cell r="R178" t="str">
            <v>N</v>
          </cell>
          <cell r="S178" t="str">
            <v>N</v>
          </cell>
          <cell r="T178" t="str">
            <v>Y</v>
          </cell>
          <cell r="U178" t="str">
            <v/>
          </cell>
          <cell r="V178">
            <v>0</v>
          </cell>
        </row>
        <row r="179">
          <cell r="A179">
            <v>176</v>
          </cell>
          <cell r="B179" t="str">
            <v>Com</v>
          </cell>
          <cell r="C179" t="str">
            <v xml:space="preserve">Door Gasket Replacement_Com, E - Refr </v>
          </cell>
          <cell r="D179" t="str">
            <v>Refrigeration</v>
          </cell>
          <cell r="E179" t="str">
            <v>Refrigerator or Freezer Door Gasket Replacement</v>
          </cell>
          <cell r="F179" t="str">
            <v>Refrigerator or Freezer Door Gasket Replacement</v>
          </cell>
          <cell r="G179" t="e">
            <v>#VALUE!</v>
          </cell>
          <cell r="H179" t="str">
            <v>Replace missing or damaged walk-in and reach-in cooler and freezer door gaskets</v>
          </cell>
          <cell r="I179">
            <v>4</v>
          </cell>
          <cell r="J179" t="str">
            <v/>
          </cell>
          <cell r="K179" t="e">
            <v>#VALUE!</v>
          </cell>
          <cell r="L179" t="e">
            <v>#VALUE!</v>
          </cell>
          <cell r="M179" t="str">
            <v>E</v>
          </cell>
          <cell r="N179">
            <v>0</v>
          </cell>
          <cell r="O179" t="str">
            <v>Refrigeration</v>
          </cell>
          <cell r="P179" t="str">
            <v/>
          </cell>
          <cell r="Q179" t="str">
            <v>Refrigeration</v>
          </cell>
          <cell r="R179" t="str">
            <v>N</v>
          </cell>
          <cell r="S179" t="str">
            <v>N</v>
          </cell>
          <cell r="T179" t="str">
            <v>Y</v>
          </cell>
          <cell r="U179" t="str">
            <v/>
          </cell>
          <cell r="V179">
            <v>0</v>
          </cell>
        </row>
        <row r="180">
          <cell r="A180">
            <v>177</v>
          </cell>
          <cell r="B180" t="str">
            <v>Com</v>
          </cell>
          <cell r="C180" t="str">
            <v xml:space="preserve">EnergyStar Dehumidifier_Com, E - Appl </v>
          </cell>
          <cell r="D180" t="str">
            <v>Appliances</v>
          </cell>
          <cell r="E180" t="str">
            <v>ENERGY STAR Dehumidifier</v>
          </cell>
          <cell r="F180" t="str">
            <v/>
          </cell>
          <cell r="G180" t="e">
            <v>#VALUE!</v>
          </cell>
          <cell r="H180" t="str">
            <v>This measure includes installation of a new ENERGY STAR Dehumidifier or replacement of an old dehumidifier with an ENERGY STAR unit.</v>
          </cell>
          <cell r="I180">
            <v>12</v>
          </cell>
          <cell r="J180" t="str">
            <v/>
          </cell>
          <cell r="K180" t="e">
            <v>#VALUE!</v>
          </cell>
          <cell r="L180" t="e">
            <v>#VALUE!</v>
          </cell>
          <cell r="M180" t="str">
            <v>E</v>
          </cell>
          <cell r="N180">
            <v>0</v>
          </cell>
          <cell r="O180" t="str">
            <v>Appliances</v>
          </cell>
          <cell r="P180" t="str">
            <v/>
          </cell>
          <cell r="Q180" t="str">
            <v>Appliances</v>
          </cell>
          <cell r="R180" t="str">
            <v/>
          </cell>
          <cell r="S180" t="str">
            <v/>
          </cell>
          <cell r="T180" t="str">
            <v>Y</v>
          </cell>
          <cell r="U180" t="str">
            <v/>
          </cell>
          <cell r="V180">
            <v>0</v>
          </cell>
        </row>
        <row r="181">
          <cell r="A181">
            <v>178</v>
          </cell>
          <cell r="B181" t="str">
            <v>Com</v>
          </cell>
          <cell r="C181" t="str">
            <v xml:space="preserve">Clothes Washer Elec WH_Com, E - Appl [unit w/ elec dry - Washer] </v>
          </cell>
          <cell r="D181" t="str">
            <v>Appliances</v>
          </cell>
          <cell r="E181" t="str">
            <v>Clothes Washer Elec WH</v>
          </cell>
          <cell r="F181" t="str">
            <v>Clothes Washer, Elec WH, Elec Dry</v>
          </cell>
          <cell r="G181" t="e">
            <v>#VALUE!</v>
          </cell>
          <cell r="H181" t="str">
            <v>High efficiency commericial clothes washer replacing standard efficiency unit in a laundromat or institutional application</v>
          </cell>
          <cell r="I181">
            <v>7</v>
          </cell>
          <cell r="J181" t="str">
            <v/>
          </cell>
          <cell r="K181" t="e">
            <v>#VALUE!</v>
          </cell>
          <cell r="L181" t="e">
            <v>#VALUE!</v>
          </cell>
          <cell r="M181" t="str">
            <v>E</v>
          </cell>
          <cell r="N181">
            <v>0</v>
          </cell>
          <cell r="O181" t="str">
            <v>Appliances</v>
          </cell>
          <cell r="P181" t="str">
            <v/>
          </cell>
          <cell r="Q181" t="str">
            <v>Appliances</v>
          </cell>
          <cell r="R181" t="str">
            <v/>
          </cell>
          <cell r="S181" t="str">
            <v/>
          </cell>
          <cell r="T181" t="str">
            <v>Y</v>
          </cell>
          <cell r="U181" t="str">
            <v/>
          </cell>
          <cell r="V181">
            <v>178</v>
          </cell>
        </row>
        <row r="182">
          <cell r="A182">
            <v>179</v>
          </cell>
          <cell r="B182" t="str">
            <v>Com</v>
          </cell>
          <cell r="C182" t="str">
            <v xml:space="preserve">Clothes Washer Elec WH_Com, E - Appl [unit w/ elec dry - Dryer] </v>
          </cell>
          <cell r="D182" t="str">
            <v>Appliances</v>
          </cell>
          <cell r="E182" t="str">
            <v>Clothes Washer Elec WH</v>
          </cell>
          <cell r="F182" t="str">
            <v>Clothes Washer, Elec WH, Elec Dry</v>
          </cell>
          <cell r="G182" t="e">
            <v>#VALUE!</v>
          </cell>
          <cell r="H182" t="str">
            <v>High efficiency commericial clothes washer replacing standard efficiency unit in a laundromat or institutional application</v>
          </cell>
          <cell r="I182">
            <v>7</v>
          </cell>
          <cell r="J182" t="str">
            <v/>
          </cell>
          <cell r="K182" t="e">
            <v>#VALUE!</v>
          </cell>
          <cell r="L182" t="e">
            <v>#VALUE!</v>
          </cell>
          <cell r="M182" t="str">
            <v>E</v>
          </cell>
          <cell r="N182">
            <v>0</v>
          </cell>
          <cell r="O182" t="str">
            <v>Appliances</v>
          </cell>
          <cell r="P182" t="str">
            <v/>
          </cell>
          <cell r="Q182" t="str">
            <v>Appliances</v>
          </cell>
          <cell r="R182" t="str">
            <v/>
          </cell>
          <cell r="S182" t="str">
            <v/>
          </cell>
          <cell r="T182" t="str">
            <v>Y</v>
          </cell>
          <cell r="U182" t="str">
            <v/>
          </cell>
          <cell r="V182">
            <v>178</v>
          </cell>
        </row>
        <row r="183">
          <cell r="A183">
            <v>180</v>
          </cell>
          <cell r="B183" t="str">
            <v>Com</v>
          </cell>
          <cell r="C183" t="str">
            <v xml:space="preserve">Clothes Washer Elec WH_Com, E - HWat  [unit w/ elec dry - Water Heater] </v>
          </cell>
          <cell r="D183" t="str">
            <v>Water Heating</v>
          </cell>
          <cell r="E183" t="str">
            <v>Clothes Washer Elec WH</v>
          </cell>
          <cell r="F183" t="str">
            <v>Clothes Washer, Elec WH, Elec Dry</v>
          </cell>
          <cell r="G183" t="e">
            <v>#VALUE!</v>
          </cell>
          <cell r="H183" t="str">
            <v>High efficiency commericial clothes washer replacing standard efficiency unit in a laundromat or institutional application</v>
          </cell>
          <cell r="I183">
            <v>7</v>
          </cell>
          <cell r="J183" t="str">
            <v/>
          </cell>
          <cell r="K183" t="e">
            <v>#VALUE!</v>
          </cell>
          <cell r="L183" t="e">
            <v>#VALUE!</v>
          </cell>
          <cell r="M183" t="str">
            <v>E</v>
          </cell>
          <cell r="N183">
            <v>0</v>
          </cell>
          <cell r="O183" t="str">
            <v>Water Heating</v>
          </cell>
          <cell r="P183" t="str">
            <v/>
          </cell>
          <cell r="Q183" t="str">
            <v>Water Heating</v>
          </cell>
          <cell r="R183" t="str">
            <v/>
          </cell>
          <cell r="S183" t="str">
            <v/>
          </cell>
          <cell r="T183" t="str">
            <v>Y</v>
          </cell>
          <cell r="U183" t="str">
            <v/>
          </cell>
          <cell r="V183">
            <v>178</v>
          </cell>
        </row>
        <row r="184">
          <cell r="A184">
            <v>181</v>
          </cell>
          <cell r="B184" t="str">
            <v>Com</v>
          </cell>
          <cell r="C184" t="str">
            <v xml:space="preserve">Clothes Washer Elec WH_Com, E - Appl [unit w/ gas dry - Washer] </v>
          </cell>
          <cell r="D184" t="str">
            <v>Appliances</v>
          </cell>
          <cell r="E184" t="str">
            <v>Clothes Washer Elec WH</v>
          </cell>
          <cell r="F184" t="str">
            <v>Clothes Washer, Elec WH, Gas Dry</v>
          </cell>
          <cell r="G184" t="e">
            <v>#VALUE!</v>
          </cell>
          <cell r="H184" t="str">
            <v>High efficiency commericial clothes washer replacing standard efficiency unit in a laundromat or institutional application</v>
          </cell>
          <cell r="I184">
            <v>7</v>
          </cell>
          <cell r="J184" t="str">
            <v/>
          </cell>
          <cell r="K184" t="e">
            <v>#VALUE!</v>
          </cell>
          <cell r="L184" t="e">
            <v>#VALUE!</v>
          </cell>
          <cell r="M184" t="str">
            <v>E</v>
          </cell>
          <cell r="N184">
            <v>0</v>
          </cell>
          <cell r="O184" t="str">
            <v>Appliances</v>
          </cell>
          <cell r="P184" t="str">
            <v/>
          </cell>
          <cell r="Q184" t="str">
            <v>Appliances</v>
          </cell>
          <cell r="R184" t="str">
            <v/>
          </cell>
          <cell r="S184" t="str">
            <v/>
          </cell>
          <cell r="T184" t="str">
            <v>Y</v>
          </cell>
          <cell r="U184" t="str">
            <v/>
          </cell>
          <cell r="V184">
            <v>181</v>
          </cell>
        </row>
        <row r="185">
          <cell r="A185">
            <v>182</v>
          </cell>
          <cell r="B185" t="str">
            <v>Com</v>
          </cell>
          <cell r="C185" t="str">
            <v xml:space="preserve">Clothes Washer Elec WH_Com, G - Oth [unit w/ gas dry - Dryer] </v>
          </cell>
          <cell r="D185" t="str">
            <v>Other</v>
          </cell>
          <cell r="E185" t="str">
            <v>Clothes Washer Elec WH</v>
          </cell>
          <cell r="F185" t="str">
            <v>Clothes Washer, Elec WH, Gas Dry</v>
          </cell>
          <cell r="G185" t="e">
            <v>#VALUE!</v>
          </cell>
          <cell r="H185" t="str">
            <v>High efficiency commericial clothes washer replacing standard efficiency unit in a laundromat or institutional application</v>
          </cell>
          <cell r="I185">
            <v>7</v>
          </cell>
          <cell r="J185" t="str">
            <v/>
          </cell>
          <cell r="K185" t="e">
            <v>#VALUE!</v>
          </cell>
          <cell r="L185" t="e">
            <v>#VALUE!</v>
          </cell>
          <cell r="M185" t="str">
            <v>G</v>
          </cell>
          <cell r="N185">
            <v>0</v>
          </cell>
          <cell r="O185" t="str">
            <v>Other</v>
          </cell>
          <cell r="P185" t="str">
            <v/>
          </cell>
          <cell r="Q185" t="str">
            <v>Other</v>
          </cell>
          <cell r="R185" t="str">
            <v/>
          </cell>
          <cell r="S185" t="str">
            <v/>
          </cell>
          <cell r="T185" t="str">
            <v>Y</v>
          </cell>
          <cell r="U185" t="str">
            <v/>
          </cell>
          <cell r="V185">
            <v>181</v>
          </cell>
        </row>
        <row r="186">
          <cell r="A186">
            <v>183</v>
          </cell>
          <cell r="B186" t="str">
            <v>Com</v>
          </cell>
          <cell r="C186" t="str">
            <v xml:space="preserve">Clothes Washer Elec WH_Com, E - HWat  [unit w/ gas dry - Water Heater] </v>
          </cell>
          <cell r="D186" t="str">
            <v>Water Heating</v>
          </cell>
          <cell r="E186" t="str">
            <v>Clothes Washer Elec WH</v>
          </cell>
          <cell r="F186" t="str">
            <v>Clothes Washer, Elec WH, Gas Dry</v>
          </cell>
          <cell r="G186" t="e">
            <v>#VALUE!</v>
          </cell>
          <cell r="H186" t="str">
            <v>High efficiency commericial clothes washer replacing standard efficiency unit in a laundromat or institutional application</v>
          </cell>
          <cell r="I186">
            <v>7</v>
          </cell>
          <cell r="J186" t="str">
            <v/>
          </cell>
          <cell r="K186" t="e">
            <v>#VALUE!</v>
          </cell>
          <cell r="L186" t="e">
            <v>#VALUE!</v>
          </cell>
          <cell r="M186" t="str">
            <v>E</v>
          </cell>
          <cell r="N186">
            <v>0</v>
          </cell>
          <cell r="O186" t="str">
            <v>Water Heating</v>
          </cell>
          <cell r="P186" t="str">
            <v/>
          </cell>
          <cell r="Q186" t="str">
            <v>Water Heating</v>
          </cell>
          <cell r="R186" t="str">
            <v/>
          </cell>
          <cell r="S186" t="str">
            <v/>
          </cell>
          <cell r="T186" t="str">
            <v>Y</v>
          </cell>
          <cell r="U186" t="str">
            <v/>
          </cell>
          <cell r="V186">
            <v>181</v>
          </cell>
        </row>
        <row r="187">
          <cell r="A187">
            <v>184</v>
          </cell>
          <cell r="B187" t="str">
            <v>Com</v>
          </cell>
          <cell r="C187" t="str">
            <v xml:space="preserve">Clothes Washer Elec WH_Com, E - Appl [unit w/ propane dry - Washer] </v>
          </cell>
          <cell r="D187" t="str">
            <v>Appliances</v>
          </cell>
          <cell r="E187" t="str">
            <v>Clothes Washer Elec WH</v>
          </cell>
          <cell r="F187" t="str">
            <v>Clothes Washer, Elec WH, Propane Dry</v>
          </cell>
          <cell r="G187" t="e">
            <v>#VALUE!</v>
          </cell>
          <cell r="H187" t="str">
            <v>High efficiency commericial clothes washer replacing standard efficiency unit in a laundromat or institutional application</v>
          </cell>
          <cell r="I187">
            <v>7</v>
          </cell>
          <cell r="J187" t="str">
            <v/>
          </cell>
          <cell r="K187" t="e">
            <v>#VALUE!</v>
          </cell>
          <cell r="L187" t="e">
            <v>#VALUE!</v>
          </cell>
          <cell r="M187" t="str">
            <v>E</v>
          </cell>
          <cell r="N187">
            <v>0</v>
          </cell>
          <cell r="O187" t="str">
            <v>Appliances</v>
          </cell>
          <cell r="P187" t="str">
            <v/>
          </cell>
          <cell r="Q187" t="str">
            <v>Appliances</v>
          </cell>
          <cell r="R187" t="str">
            <v/>
          </cell>
          <cell r="S187" t="str">
            <v/>
          </cell>
          <cell r="T187" t="str">
            <v>Y</v>
          </cell>
          <cell r="U187" t="str">
            <v/>
          </cell>
          <cell r="V187">
            <v>184</v>
          </cell>
        </row>
        <row r="188">
          <cell r="A188">
            <v>185</v>
          </cell>
          <cell r="B188" t="str">
            <v>Com</v>
          </cell>
          <cell r="C188" t="str">
            <v xml:space="preserve">Clothes Washer Elec WH_Com, P - Oth [unit w/ propane dry - Dryer] </v>
          </cell>
          <cell r="D188" t="str">
            <v>Other</v>
          </cell>
          <cell r="E188" t="str">
            <v>Clothes Washer Elec WH</v>
          </cell>
          <cell r="F188" t="str">
            <v>Clothes Washer, Elec WH, Propane Dry</v>
          </cell>
          <cell r="G188" t="e">
            <v>#VALUE!</v>
          </cell>
          <cell r="H188" t="str">
            <v>High efficiency commericial clothes washer replacing standard efficiency unit in a laundromat or institutional application</v>
          </cell>
          <cell r="I188">
            <v>7</v>
          </cell>
          <cell r="J188" t="str">
            <v/>
          </cell>
          <cell r="K188" t="e">
            <v>#VALUE!</v>
          </cell>
          <cell r="L188" t="e">
            <v>#VALUE!</v>
          </cell>
          <cell r="M188" t="str">
            <v>Prp</v>
          </cell>
          <cell r="N188">
            <v>0</v>
          </cell>
          <cell r="O188" t="str">
            <v>Other</v>
          </cell>
          <cell r="P188" t="str">
            <v/>
          </cell>
          <cell r="Q188" t="str">
            <v>Other</v>
          </cell>
          <cell r="R188" t="str">
            <v/>
          </cell>
          <cell r="S188" t="str">
            <v/>
          </cell>
          <cell r="T188" t="str">
            <v>Y</v>
          </cell>
          <cell r="U188" t="str">
            <v/>
          </cell>
          <cell r="V188">
            <v>184</v>
          </cell>
        </row>
        <row r="189">
          <cell r="A189">
            <v>186</v>
          </cell>
          <cell r="B189" t="str">
            <v>Com</v>
          </cell>
          <cell r="C189" t="str">
            <v xml:space="preserve">Clothes Washer Elec WH_Com, E - HWat  [unit w/ propane dry - Water Heater] </v>
          </cell>
          <cell r="D189" t="str">
            <v>Water Heating</v>
          </cell>
          <cell r="E189" t="str">
            <v>Clothes Washer Elec WH</v>
          </cell>
          <cell r="F189" t="str">
            <v>Clothes Washer, Elec WH, Propane Dry</v>
          </cell>
          <cell r="G189" t="e">
            <v>#VALUE!</v>
          </cell>
          <cell r="H189" t="str">
            <v>High efficiency commericial clothes washer replacing standard efficiency unit in a laundromat or institutional application</v>
          </cell>
          <cell r="I189">
            <v>7</v>
          </cell>
          <cell r="J189" t="str">
            <v/>
          </cell>
          <cell r="K189" t="e">
            <v>#VALUE!</v>
          </cell>
          <cell r="L189" t="e">
            <v>#VALUE!</v>
          </cell>
          <cell r="M189" t="str">
            <v>E</v>
          </cell>
          <cell r="N189">
            <v>0</v>
          </cell>
          <cell r="O189" t="str">
            <v>Water Heating</v>
          </cell>
          <cell r="P189" t="str">
            <v/>
          </cell>
          <cell r="Q189" t="str">
            <v>Water Heating</v>
          </cell>
          <cell r="R189" t="str">
            <v/>
          </cell>
          <cell r="S189" t="str">
            <v/>
          </cell>
          <cell r="T189" t="str">
            <v>Y</v>
          </cell>
          <cell r="U189" t="str">
            <v/>
          </cell>
          <cell r="V189">
            <v>184</v>
          </cell>
        </row>
        <row r="190">
          <cell r="A190">
            <v>187</v>
          </cell>
          <cell r="B190" t="str">
            <v>Com</v>
          </cell>
          <cell r="C190" t="str">
            <v xml:space="preserve">Clothes Washer Gas WH_Com, E - Appl [unit w/ elec dry - Washer] </v>
          </cell>
          <cell r="D190" t="str">
            <v>Appliances</v>
          </cell>
          <cell r="E190" t="str">
            <v>Clothes Washer Gas WH</v>
          </cell>
          <cell r="F190" t="str">
            <v>Clothes Washer, Gas WH, Elec Dry</v>
          </cell>
          <cell r="G190" t="e">
            <v>#VALUE!</v>
          </cell>
          <cell r="H190" t="str">
            <v>High efficiency commericial clothes washer replacing standard efficiency unit in a laundromat or institutional application</v>
          </cell>
          <cell r="I190">
            <v>7</v>
          </cell>
          <cell r="J190" t="str">
            <v/>
          </cell>
          <cell r="K190" t="e">
            <v>#VALUE!</v>
          </cell>
          <cell r="L190" t="e">
            <v>#VALUE!</v>
          </cell>
          <cell r="M190" t="str">
            <v>E</v>
          </cell>
          <cell r="N190">
            <v>0</v>
          </cell>
          <cell r="O190" t="str">
            <v>Appliances</v>
          </cell>
          <cell r="P190" t="str">
            <v/>
          </cell>
          <cell r="Q190" t="str">
            <v>Appliances</v>
          </cell>
          <cell r="R190" t="str">
            <v/>
          </cell>
          <cell r="S190" t="str">
            <v/>
          </cell>
          <cell r="T190" t="str">
            <v>Y</v>
          </cell>
          <cell r="U190" t="str">
            <v/>
          </cell>
          <cell r="V190">
            <v>187</v>
          </cell>
        </row>
        <row r="191">
          <cell r="A191">
            <v>188</v>
          </cell>
          <cell r="B191" t="str">
            <v>Com</v>
          </cell>
          <cell r="C191" t="str">
            <v xml:space="preserve">Clothes Washer Gas WH_Com, E - Appl [unit w/ elec dry - Dryer] </v>
          </cell>
          <cell r="D191" t="str">
            <v>Appliances</v>
          </cell>
          <cell r="E191" t="str">
            <v>Clothes Washer Gas WH</v>
          </cell>
          <cell r="F191" t="str">
            <v>Clothes Washer, Gas WH, Elec Dry</v>
          </cell>
          <cell r="G191" t="e">
            <v>#VALUE!</v>
          </cell>
          <cell r="H191" t="str">
            <v>High efficiency commericial clothes washer replacing standard efficiency unit in a laundromat or institutional application</v>
          </cell>
          <cell r="I191">
            <v>7</v>
          </cell>
          <cell r="J191" t="str">
            <v/>
          </cell>
          <cell r="K191" t="e">
            <v>#VALUE!</v>
          </cell>
          <cell r="L191" t="e">
            <v>#VALUE!</v>
          </cell>
          <cell r="M191" t="str">
            <v>E</v>
          </cell>
          <cell r="N191">
            <v>0</v>
          </cell>
          <cell r="O191" t="str">
            <v>Appliances</v>
          </cell>
          <cell r="P191" t="str">
            <v/>
          </cell>
          <cell r="Q191" t="str">
            <v>Appliances</v>
          </cell>
          <cell r="R191" t="str">
            <v/>
          </cell>
          <cell r="S191" t="str">
            <v/>
          </cell>
          <cell r="T191" t="str">
            <v>Y</v>
          </cell>
          <cell r="U191" t="str">
            <v/>
          </cell>
          <cell r="V191">
            <v>187</v>
          </cell>
        </row>
        <row r="192">
          <cell r="A192">
            <v>189</v>
          </cell>
          <cell r="B192" t="str">
            <v>Com</v>
          </cell>
          <cell r="C192" t="str">
            <v xml:space="preserve">Clothes Washer Gas WH_Com, G - HWat  [unit w/ elec dry - Water Heater] </v>
          </cell>
          <cell r="D192" t="str">
            <v>Water Heating</v>
          </cell>
          <cell r="E192" t="str">
            <v>Clothes Washer Gas WH</v>
          </cell>
          <cell r="F192" t="str">
            <v>Clothes Washer, Gas WH, Elec Dry</v>
          </cell>
          <cell r="G192" t="e">
            <v>#VALUE!</v>
          </cell>
          <cell r="H192" t="str">
            <v>High efficiency commericial clothes washer replacing standard efficiency unit in a laundromat or institutional application</v>
          </cell>
          <cell r="I192">
            <v>7</v>
          </cell>
          <cell r="J192" t="str">
            <v/>
          </cell>
          <cell r="K192" t="e">
            <v>#VALUE!</v>
          </cell>
          <cell r="L192" t="e">
            <v>#VALUE!</v>
          </cell>
          <cell r="M192" t="str">
            <v>G</v>
          </cell>
          <cell r="N192">
            <v>0</v>
          </cell>
          <cell r="O192" t="str">
            <v>Water Heating</v>
          </cell>
          <cell r="P192" t="str">
            <v/>
          </cell>
          <cell r="Q192" t="str">
            <v>Water Heating</v>
          </cell>
          <cell r="R192" t="str">
            <v/>
          </cell>
          <cell r="S192" t="str">
            <v/>
          </cell>
          <cell r="T192" t="str">
            <v>Y</v>
          </cell>
          <cell r="U192" t="str">
            <v/>
          </cell>
          <cell r="V192">
            <v>187</v>
          </cell>
        </row>
        <row r="193">
          <cell r="A193">
            <v>190</v>
          </cell>
          <cell r="B193" t="str">
            <v>Com</v>
          </cell>
          <cell r="C193" t="str">
            <v xml:space="preserve">Clothes Washer Gas WH_Com, E - Appl [unit w/ gas dry - Washer] </v>
          </cell>
          <cell r="D193" t="str">
            <v>Appliances</v>
          </cell>
          <cell r="E193" t="str">
            <v>Clothes Washer Gas WH</v>
          </cell>
          <cell r="F193" t="str">
            <v>Clothes Washer, Gas WH, Gas Dry</v>
          </cell>
          <cell r="G193" t="e">
            <v>#VALUE!</v>
          </cell>
          <cell r="H193" t="str">
            <v>High efficiency commericial clothes washer replacing standard efficiency unit in a laundromat or institutional application</v>
          </cell>
          <cell r="I193">
            <v>7</v>
          </cell>
          <cell r="J193" t="str">
            <v/>
          </cell>
          <cell r="K193" t="e">
            <v>#VALUE!</v>
          </cell>
          <cell r="L193" t="e">
            <v>#VALUE!</v>
          </cell>
          <cell r="M193" t="str">
            <v>E</v>
          </cell>
          <cell r="N193">
            <v>0</v>
          </cell>
          <cell r="O193" t="str">
            <v>Appliances</v>
          </cell>
          <cell r="P193" t="str">
            <v/>
          </cell>
          <cell r="Q193" t="str">
            <v>Appliances</v>
          </cell>
          <cell r="R193" t="str">
            <v/>
          </cell>
          <cell r="S193" t="str">
            <v/>
          </cell>
          <cell r="T193" t="str">
            <v>Y</v>
          </cell>
          <cell r="U193" t="str">
            <v/>
          </cell>
          <cell r="V193">
            <v>190</v>
          </cell>
        </row>
        <row r="194">
          <cell r="A194">
            <v>191</v>
          </cell>
          <cell r="B194" t="str">
            <v>Com</v>
          </cell>
          <cell r="C194" t="str">
            <v xml:space="preserve">Clothes Washer Gas WH_Com, G - Oth [unit w/ gas dry - Dryer] </v>
          </cell>
          <cell r="D194" t="str">
            <v>Other</v>
          </cell>
          <cell r="E194" t="str">
            <v>Clothes Washer Gas WH</v>
          </cell>
          <cell r="F194" t="str">
            <v>Clothes Washer, Gas WH, Gas Dry</v>
          </cell>
          <cell r="G194" t="e">
            <v>#VALUE!</v>
          </cell>
          <cell r="H194" t="str">
            <v>High efficiency commericial clothes washer replacing standard efficiency unit in a laundromat or institutional application</v>
          </cell>
          <cell r="I194">
            <v>7</v>
          </cell>
          <cell r="J194" t="str">
            <v/>
          </cell>
          <cell r="K194" t="e">
            <v>#VALUE!</v>
          </cell>
          <cell r="L194" t="e">
            <v>#VALUE!</v>
          </cell>
          <cell r="M194" t="str">
            <v>G</v>
          </cell>
          <cell r="N194">
            <v>0</v>
          </cell>
          <cell r="O194" t="str">
            <v>Other</v>
          </cell>
          <cell r="P194" t="str">
            <v/>
          </cell>
          <cell r="Q194" t="str">
            <v>Other</v>
          </cell>
          <cell r="R194" t="str">
            <v/>
          </cell>
          <cell r="S194" t="str">
            <v/>
          </cell>
          <cell r="T194" t="str">
            <v>Y</v>
          </cell>
          <cell r="U194" t="str">
            <v/>
          </cell>
          <cell r="V194">
            <v>190</v>
          </cell>
        </row>
        <row r="195">
          <cell r="A195">
            <v>192</v>
          </cell>
          <cell r="B195" t="str">
            <v>Com</v>
          </cell>
          <cell r="C195" t="str">
            <v xml:space="preserve">Clothes Washer Gas WH_Com, G - HWat  [unit w/ gas dry - Water Heater] </v>
          </cell>
          <cell r="D195" t="str">
            <v>Water Heating</v>
          </cell>
          <cell r="E195" t="str">
            <v>Clothes Washer Gas WH</v>
          </cell>
          <cell r="F195" t="str">
            <v>Clothes Washer, Gas WH, Gas Dry</v>
          </cell>
          <cell r="G195" t="e">
            <v>#VALUE!</v>
          </cell>
          <cell r="H195" t="str">
            <v>High efficiency commericial clothes washer replacing standard efficiency unit in a laundromat or institutional application</v>
          </cell>
          <cell r="I195">
            <v>7</v>
          </cell>
          <cell r="J195" t="str">
            <v/>
          </cell>
          <cell r="K195" t="e">
            <v>#VALUE!</v>
          </cell>
          <cell r="L195" t="e">
            <v>#VALUE!</v>
          </cell>
          <cell r="M195" t="str">
            <v>G</v>
          </cell>
          <cell r="N195">
            <v>0</v>
          </cell>
          <cell r="O195" t="str">
            <v>Water Heating</v>
          </cell>
          <cell r="P195" t="str">
            <v/>
          </cell>
          <cell r="Q195" t="str">
            <v>Water Heating</v>
          </cell>
          <cell r="R195" t="str">
            <v/>
          </cell>
          <cell r="S195" t="str">
            <v/>
          </cell>
          <cell r="T195" t="str">
            <v>Y</v>
          </cell>
          <cell r="U195" t="str">
            <v/>
          </cell>
          <cell r="V195">
            <v>190</v>
          </cell>
        </row>
        <row r="196">
          <cell r="A196">
            <v>193</v>
          </cell>
          <cell r="B196" t="str">
            <v>Com</v>
          </cell>
          <cell r="C196" t="str">
            <v xml:space="preserve">Clothes Washer Gas WH_Com, E - Appl [unit w/ propane dry - Washer] </v>
          </cell>
          <cell r="D196" t="str">
            <v>Appliances</v>
          </cell>
          <cell r="E196" t="str">
            <v>Clothes Washer Gas WH</v>
          </cell>
          <cell r="F196" t="str">
            <v>Clothes Washer, Gas WH, Propane Dry</v>
          </cell>
          <cell r="G196" t="e">
            <v>#VALUE!</v>
          </cell>
          <cell r="H196" t="str">
            <v>High efficiency commericial clothes washer replacing standard efficiency unit in a laundromat or institutional application</v>
          </cell>
          <cell r="I196">
            <v>7</v>
          </cell>
          <cell r="J196" t="str">
            <v/>
          </cell>
          <cell r="K196" t="e">
            <v>#VALUE!</v>
          </cell>
          <cell r="L196" t="e">
            <v>#VALUE!</v>
          </cell>
          <cell r="M196" t="str">
            <v>E</v>
          </cell>
          <cell r="N196">
            <v>0</v>
          </cell>
          <cell r="O196" t="str">
            <v>Appliances</v>
          </cell>
          <cell r="P196" t="str">
            <v/>
          </cell>
          <cell r="Q196" t="str">
            <v>Appliances</v>
          </cell>
          <cell r="R196" t="str">
            <v/>
          </cell>
          <cell r="S196" t="str">
            <v/>
          </cell>
          <cell r="T196" t="str">
            <v>Y</v>
          </cell>
          <cell r="U196" t="str">
            <v/>
          </cell>
          <cell r="V196">
            <v>193</v>
          </cell>
        </row>
        <row r="197">
          <cell r="A197">
            <v>194</v>
          </cell>
          <cell r="B197" t="str">
            <v>Com</v>
          </cell>
          <cell r="C197" t="str">
            <v xml:space="preserve">Clothes Washer Gas WH_Com, P - Oth [unit w/ propane dry - Dryer] </v>
          </cell>
          <cell r="D197" t="str">
            <v>Other</v>
          </cell>
          <cell r="E197" t="str">
            <v>Clothes Washer Gas WH</v>
          </cell>
          <cell r="F197" t="str">
            <v>Clothes Washer, Gas WH, Propane Dry</v>
          </cell>
          <cell r="G197" t="e">
            <v>#VALUE!</v>
          </cell>
          <cell r="H197" t="str">
            <v>High efficiency commericial clothes washer replacing standard efficiency unit in a laundromat or institutional application</v>
          </cell>
          <cell r="I197">
            <v>7</v>
          </cell>
          <cell r="J197" t="str">
            <v/>
          </cell>
          <cell r="K197" t="e">
            <v>#VALUE!</v>
          </cell>
          <cell r="L197" t="e">
            <v>#VALUE!</v>
          </cell>
          <cell r="M197" t="str">
            <v>Prp</v>
          </cell>
          <cell r="N197">
            <v>0</v>
          </cell>
          <cell r="O197" t="str">
            <v>Other</v>
          </cell>
          <cell r="P197" t="str">
            <v/>
          </cell>
          <cell r="Q197" t="str">
            <v>Other</v>
          </cell>
          <cell r="R197" t="str">
            <v/>
          </cell>
          <cell r="S197" t="str">
            <v/>
          </cell>
          <cell r="T197" t="str">
            <v>Y</v>
          </cell>
          <cell r="U197" t="str">
            <v/>
          </cell>
          <cell r="V197">
            <v>193</v>
          </cell>
        </row>
        <row r="198">
          <cell r="A198">
            <v>195</v>
          </cell>
          <cell r="B198" t="str">
            <v>Com</v>
          </cell>
          <cell r="C198" t="str">
            <v xml:space="preserve">Clothes Washer Gas WH_Com, G - HWat  [unit w/ propane dry - Water Heater] </v>
          </cell>
          <cell r="D198" t="str">
            <v>Water Heating</v>
          </cell>
          <cell r="E198" t="str">
            <v>Clothes Washer Gas WH</v>
          </cell>
          <cell r="F198" t="str">
            <v>Clothes Washer, Gas WH, Propane Dry</v>
          </cell>
          <cell r="G198" t="e">
            <v>#VALUE!</v>
          </cell>
          <cell r="H198" t="str">
            <v>High efficiency commericial clothes washer replacing standard efficiency unit in a laundromat or institutional application</v>
          </cell>
          <cell r="I198">
            <v>7</v>
          </cell>
          <cell r="J198" t="str">
            <v/>
          </cell>
          <cell r="K198" t="e">
            <v>#VALUE!</v>
          </cell>
          <cell r="L198" t="e">
            <v>#VALUE!</v>
          </cell>
          <cell r="M198" t="str">
            <v>G</v>
          </cell>
          <cell r="N198">
            <v>0</v>
          </cell>
          <cell r="O198" t="str">
            <v>Water Heating</v>
          </cell>
          <cell r="P198" t="str">
            <v/>
          </cell>
          <cell r="Q198" t="str">
            <v>Water Heating</v>
          </cell>
          <cell r="R198" t="str">
            <v/>
          </cell>
          <cell r="S198" t="str">
            <v/>
          </cell>
          <cell r="T198" t="str">
            <v>Y</v>
          </cell>
          <cell r="U198" t="str">
            <v/>
          </cell>
          <cell r="V198">
            <v>193</v>
          </cell>
        </row>
        <row r="199">
          <cell r="A199">
            <v>196</v>
          </cell>
          <cell r="B199" t="str">
            <v>Com</v>
          </cell>
          <cell r="C199" t="str">
            <v xml:space="preserve">Clothes Washer Oil WH_Com, E - Appl [unit w/ elec dry - Washer] </v>
          </cell>
          <cell r="D199" t="str">
            <v>Appliances</v>
          </cell>
          <cell r="E199" t="str">
            <v>Clothes Washer Oil WH</v>
          </cell>
          <cell r="F199" t="str">
            <v>Clothes Washer, Oil WH, Elec Dry</v>
          </cell>
          <cell r="G199" t="e">
            <v>#VALUE!</v>
          </cell>
          <cell r="H199" t="str">
            <v>High efficiency commericial clothes washer replacing standard efficiency unit in a laundromat or institutional application</v>
          </cell>
          <cell r="I199">
            <v>7</v>
          </cell>
          <cell r="J199" t="str">
            <v/>
          </cell>
          <cell r="K199" t="e">
            <v>#VALUE!</v>
          </cell>
          <cell r="L199" t="e">
            <v>#VALUE!</v>
          </cell>
          <cell r="M199" t="str">
            <v>E</v>
          </cell>
          <cell r="N199">
            <v>0</v>
          </cell>
          <cell r="O199" t="str">
            <v>Appliances</v>
          </cell>
          <cell r="P199" t="str">
            <v/>
          </cell>
          <cell r="Q199" t="str">
            <v>Appliances</v>
          </cell>
          <cell r="R199" t="str">
            <v/>
          </cell>
          <cell r="S199" t="str">
            <v/>
          </cell>
          <cell r="T199" t="str">
            <v>Y</v>
          </cell>
          <cell r="U199" t="str">
            <v/>
          </cell>
          <cell r="V199">
            <v>196</v>
          </cell>
        </row>
        <row r="200">
          <cell r="A200">
            <v>197</v>
          </cell>
          <cell r="B200" t="str">
            <v>Com</v>
          </cell>
          <cell r="C200" t="str">
            <v xml:space="preserve">Clothes Washer Oil WH_Com, E - Appl [unit w/ elec dry - Dryer] </v>
          </cell>
          <cell r="D200" t="str">
            <v>Appliances</v>
          </cell>
          <cell r="E200" t="str">
            <v>Clothes Washer Oil WH</v>
          </cell>
          <cell r="F200" t="str">
            <v>Clothes Washer, Oil WH, Elec Dry</v>
          </cell>
          <cell r="G200" t="e">
            <v>#VALUE!</v>
          </cell>
          <cell r="H200" t="str">
            <v>High efficiency commericial clothes washer replacing standard efficiency unit in a laundromat or institutional application</v>
          </cell>
          <cell r="I200">
            <v>7</v>
          </cell>
          <cell r="J200" t="str">
            <v/>
          </cell>
          <cell r="K200" t="e">
            <v>#VALUE!</v>
          </cell>
          <cell r="L200" t="e">
            <v>#VALUE!</v>
          </cell>
          <cell r="M200" t="str">
            <v>E</v>
          </cell>
          <cell r="N200">
            <v>0</v>
          </cell>
          <cell r="O200" t="str">
            <v>Appliances</v>
          </cell>
          <cell r="P200" t="str">
            <v/>
          </cell>
          <cell r="Q200" t="str">
            <v>Appliances</v>
          </cell>
          <cell r="R200" t="str">
            <v/>
          </cell>
          <cell r="S200" t="str">
            <v/>
          </cell>
          <cell r="T200" t="str">
            <v>Y</v>
          </cell>
          <cell r="U200" t="str">
            <v/>
          </cell>
          <cell r="V200">
            <v>196</v>
          </cell>
        </row>
        <row r="201">
          <cell r="A201">
            <v>198</v>
          </cell>
          <cell r="B201" t="str">
            <v>Com</v>
          </cell>
          <cell r="C201" t="str">
            <v xml:space="preserve">Clothes Washer Oil WH_Com, O - HWat  [unit w/ elec dry - Water Heater] </v>
          </cell>
          <cell r="D201" t="str">
            <v>Water Heating</v>
          </cell>
          <cell r="E201" t="str">
            <v>Clothes Washer Oil WH</v>
          </cell>
          <cell r="F201" t="str">
            <v>Clothes Washer, Oil WH, Elec Dry</v>
          </cell>
          <cell r="G201" t="e">
            <v>#VALUE!</v>
          </cell>
          <cell r="H201" t="str">
            <v>High efficiency commericial clothes washer replacing standard efficiency unit in a laundromat or institutional application</v>
          </cell>
          <cell r="I201">
            <v>7</v>
          </cell>
          <cell r="J201" t="str">
            <v/>
          </cell>
          <cell r="K201" t="e">
            <v>#VALUE!</v>
          </cell>
          <cell r="L201" t="e">
            <v>#VALUE!</v>
          </cell>
          <cell r="M201" t="str">
            <v>O</v>
          </cell>
          <cell r="N201">
            <v>0</v>
          </cell>
          <cell r="O201" t="str">
            <v>Water Heating</v>
          </cell>
          <cell r="P201" t="str">
            <v/>
          </cell>
          <cell r="Q201" t="str">
            <v>Water Heating</v>
          </cell>
          <cell r="R201" t="str">
            <v/>
          </cell>
          <cell r="S201" t="str">
            <v/>
          </cell>
          <cell r="T201" t="str">
            <v>Y</v>
          </cell>
          <cell r="U201" t="str">
            <v/>
          </cell>
          <cell r="V201">
            <v>196</v>
          </cell>
        </row>
        <row r="202">
          <cell r="A202">
            <v>199</v>
          </cell>
          <cell r="B202" t="str">
            <v>Com</v>
          </cell>
          <cell r="C202" t="str">
            <v xml:space="preserve">Clothes Washer Oil WH_Com, E - Appl [unit w/ gas dry - Washer] </v>
          </cell>
          <cell r="D202" t="str">
            <v>Appliances</v>
          </cell>
          <cell r="E202" t="str">
            <v>Clothes Washer Oil WH</v>
          </cell>
          <cell r="F202" t="str">
            <v>Clothes Washer, Oil WH, Gas Dry</v>
          </cell>
          <cell r="G202" t="e">
            <v>#VALUE!</v>
          </cell>
          <cell r="H202" t="str">
            <v>High efficiency commericial clothes washer replacing standard efficiency unit in a laundromat or institutional application</v>
          </cell>
          <cell r="I202">
            <v>7</v>
          </cell>
          <cell r="J202" t="str">
            <v/>
          </cell>
          <cell r="K202" t="e">
            <v>#VALUE!</v>
          </cell>
          <cell r="L202" t="e">
            <v>#VALUE!</v>
          </cell>
          <cell r="M202" t="str">
            <v>E</v>
          </cell>
          <cell r="N202">
            <v>0</v>
          </cell>
          <cell r="O202" t="str">
            <v>Appliances</v>
          </cell>
          <cell r="P202" t="str">
            <v/>
          </cell>
          <cell r="Q202" t="str">
            <v>Appliances</v>
          </cell>
          <cell r="R202" t="str">
            <v/>
          </cell>
          <cell r="S202" t="str">
            <v/>
          </cell>
          <cell r="T202" t="str">
            <v>Y</v>
          </cell>
          <cell r="U202" t="str">
            <v/>
          </cell>
          <cell r="V202">
            <v>199</v>
          </cell>
        </row>
        <row r="203">
          <cell r="A203">
            <v>200</v>
          </cell>
          <cell r="B203" t="str">
            <v>Com</v>
          </cell>
          <cell r="C203" t="str">
            <v xml:space="preserve">Clothes Washer Oil WH_Com, G - Oth [unit w/ gas dry - Dryer] </v>
          </cell>
          <cell r="D203" t="str">
            <v>Other</v>
          </cell>
          <cell r="E203" t="str">
            <v>Clothes Washer Oil WH</v>
          </cell>
          <cell r="F203" t="str">
            <v>Clothes Washer, Oil WH, Gas Dry</v>
          </cell>
          <cell r="G203" t="e">
            <v>#VALUE!</v>
          </cell>
          <cell r="H203" t="str">
            <v>High efficiency commericial clothes washer replacing standard efficiency unit in a laundromat or institutional application</v>
          </cell>
          <cell r="I203">
            <v>7</v>
          </cell>
          <cell r="J203" t="str">
            <v/>
          </cell>
          <cell r="K203" t="e">
            <v>#VALUE!</v>
          </cell>
          <cell r="L203" t="e">
            <v>#VALUE!</v>
          </cell>
          <cell r="M203" t="str">
            <v>G</v>
          </cell>
          <cell r="N203">
            <v>0</v>
          </cell>
          <cell r="O203" t="str">
            <v>Other</v>
          </cell>
          <cell r="P203" t="str">
            <v/>
          </cell>
          <cell r="Q203" t="str">
            <v>Other</v>
          </cell>
          <cell r="R203" t="str">
            <v/>
          </cell>
          <cell r="S203" t="str">
            <v/>
          </cell>
          <cell r="T203" t="str">
            <v>Y</v>
          </cell>
          <cell r="U203" t="str">
            <v/>
          </cell>
          <cell r="V203">
            <v>199</v>
          </cell>
        </row>
        <row r="204">
          <cell r="A204">
            <v>201</v>
          </cell>
          <cell r="B204" t="str">
            <v>Com</v>
          </cell>
          <cell r="C204" t="str">
            <v xml:space="preserve">Clothes Washer Oil WH_Com, O - HWat  [unit w/ gas dry - Water Heater] </v>
          </cell>
          <cell r="D204" t="str">
            <v>Water Heating</v>
          </cell>
          <cell r="E204" t="str">
            <v>Clothes Washer Oil WH</v>
          </cell>
          <cell r="F204" t="str">
            <v>Clothes Washer, Oil WH, Gas Dry</v>
          </cell>
          <cell r="G204" t="e">
            <v>#VALUE!</v>
          </cell>
          <cell r="H204" t="str">
            <v>High efficiency commericial clothes washer replacing standard efficiency unit in a laundromat or institutional application</v>
          </cell>
          <cell r="I204">
            <v>7</v>
          </cell>
          <cell r="J204" t="str">
            <v/>
          </cell>
          <cell r="K204" t="e">
            <v>#VALUE!</v>
          </cell>
          <cell r="L204" t="e">
            <v>#VALUE!</v>
          </cell>
          <cell r="M204" t="str">
            <v>O</v>
          </cell>
          <cell r="N204">
            <v>0</v>
          </cell>
          <cell r="O204" t="str">
            <v>Water Heating</v>
          </cell>
          <cell r="P204" t="str">
            <v/>
          </cell>
          <cell r="Q204" t="str">
            <v>Water Heating</v>
          </cell>
          <cell r="R204" t="str">
            <v/>
          </cell>
          <cell r="S204" t="str">
            <v/>
          </cell>
          <cell r="T204" t="str">
            <v>Y</v>
          </cell>
          <cell r="U204" t="str">
            <v/>
          </cell>
          <cell r="V204">
            <v>199</v>
          </cell>
        </row>
        <row r="205">
          <cell r="A205">
            <v>202</v>
          </cell>
          <cell r="B205" t="str">
            <v>Com</v>
          </cell>
          <cell r="C205" t="str">
            <v xml:space="preserve">Clothes Washer Oil WH_Com, E - Appl [unit w/ propane dry - Washer] </v>
          </cell>
          <cell r="D205" t="str">
            <v>Appliances</v>
          </cell>
          <cell r="E205" t="str">
            <v>Clothes Washer Oil WH</v>
          </cell>
          <cell r="F205" t="str">
            <v>Clothes Washer, Oil WH, Propane Dry</v>
          </cell>
          <cell r="G205" t="e">
            <v>#VALUE!</v>
          </cell>
          <cell r="H205" t="str">
            <v>High efficiency commericial clothes washer replacing standard efficiency unit in a laundromat or institutional application</v>
          </cell>
          <cell r="I205">
            <v>7</v>
          </cell>
          <cell r="J205" t="str">
            <v/>
          </cell>
          <cell r="K205" t="e">
            <v>#VALUE!</v>
          </cell>
          <cell r="L205" t="e">
            <v>#VALUE!</v>
          </cell>
          <cell r="M205" t="str">
            <v>E</v>
          </cell>
          <cell r="N205">
            <v>0</v>
          </cell>
          <cell r="O205" t="str">
            <v>Appliances</v>
          </cell>
          <cell r="P205" t="str">
            <v/>
          </cell>
          <cell r="Q205" t="str">
            <v>Appliances</v>
          </cell>
          <cell r="R205" t="str">
            <v/>
          </cell>
          <cell r="S205" t="str">
            <v/>
          </cell>
          <cell r="T205" t="str">
            <v>Y</v>
          </cell>
          <cell r="U205" t="str">
            <v/>
          </cell>
          <cell r="V205">
            <v>202</v>
          </cell>
        </row>
        <row r="206">
          <cell r="A206">
            <v>203</v>
          </cell>
          <cell r="B206" t="str">
            <v>Com</v>
          </cell>
          <cell r="C206" t="str">
            <v xml:space="preserve">Clothes Washer Oil WH_Com, P - Oth [unit w/ propane dry - Dryer] </v>
          </cell>
          <cell r="D206" t="str">
            <v>Other</v>
          </cell>
          <cell r="E206" t="str">
            <v>Clothes Washer Oil WH</v>
          </cell>
          <cell r="F206" t="str">
            <v>Clothes Washer, Oil WH, Propane Dry</v>
          </cell>
          <cell r="G206" t="e">
            <v>#VALUE!</v>
          </cell>
          <cell r="H206" t="str">
            <v>High efficiency commericial clothes washer replacing standard efficiency unit in a laundromat or institutional application</v>
          </cell>
          <cell r="I206">
            <v>7</v>
          </cell>
          <cell r="J206" t="str">
            <v/>
          </cell>
          <cell r="K206" t="e">
            <v>#VALUE!</v>
          </cell>
          <cell r="L206" t="e">
            <v>#VALUE!</v>
          </cell>
          <cell r="M206" t="str">
            <v>Prp</v>
          </cell>
          <cell r="N206">
            <v>0</v>
          </cell>
          <cell r="O206" t="str">
            <v>Other</v>
          </cell>
          <cell r="P206" t="str">
            <v/>
          </cell>
          <cell r="Q206" t="str">
            <v>Other</v>
          </cell>
          <cell r="R206" t="str">
            <v/>
          </cell>
          <cell r="S206" t="str">
            <v/>
          </cell>
          <cell r="T206" t="str">
            <v>Y</v>
          </cell>
          <cell r="U206" t="str">
            <v/>
          </cell>
          <cell r="V206">
            <v>202</v>
          </cell>
        </row>
        <row r="207">
          <cell r="A207">
            <v>204</v>
          </cell>
          <cell r="B207" t="str">
            <v>Com</v>
          </cell>
          <cell r="C207" t="str">
            <v xml:space="preserve">Clothes Washer Oil WH_Com, O - HWat  [unit w/ propane dry - Water Heater] </v>
          </cell>
          <cell r="D207" t="str">
            <v>Water Heating</v>
          </cell>
          <cell r="E207" t="str">
            <v>Clothes Washer Oil WH</v>
          </cell>
          <cell r="F207" t="str">
            <v>Clothes Washer, Oil WH, Propane Dry</v>
          </cell>
          <cell r="G207" t="e">
            <v>#VALUE!</v>
          </cell>
          <cell r="H207" t="str">
            <v>High efficiency commericial clothes washer replacing standard efficiency unit in a laundromat or institutional application</v>
          </cell>
          <cell r="I207">
            <v>7</v>
          </cell>
          <cell r="J207" t="str">
            <v/>
          </cell>
          <cell r="K207" t="e">
            <v>#VALUE!</v>
          </cell>
          <cell r="L207" t="e">
            <v>#VALUE!</v>
          </cell>
          <cell r="M207" t="str">
            <v>O</v>
          </cell>
          <cell r="N207">
            <v>0</v>
          </cell>
          <cell r="O207" t="str">
            <v>Water Heating</v>
          </cell>
          <cell r="P207" t="str">
            <v/>
          </cell>
          <cell r="Q207" t="str">
            <v>Water Heating</v>
          </cell>
          <cell r="R207" t="str">
            <v/>
          </cell>
          <cell r="S207" t="str">
            <v/>
          </cell>
          <cell r="T207" t="str">
            <v>Y</v>
          </cell>
          <cell r="U207" t="str">
            <v/>
          </cell>
          <cell r="V207">
            <v>202</v>
          </cell>
        </row>
        <row r="208">
          <cell r="A208">
            <v>205</v>
          </cell>
          <cell r="B208" t="str">
            <v>Com</v>
          </cell>
          <cell r="C208" t="str">
            <v xml:space="preserve">Clothes Washer Propane WH_Com, E - Appl [unit w/ elec dry - Washer] </v>
          </cell>
          <cell r="D208" t="str">
            <v>Appliances</v>
          </cell>
          <cell r="E208" t="str">
            <v>Clothes Washer Propane WH</v>
          </cell>
          <cell r="F208" t="str">
            <v>Clothes Washer, Propane WH, Elec Dry</v>
          </cell>
          <cell r="G208" t="e">
            <v>#VALUE!</v>
          </cell>
          <cell r="H208" t="str">
            <v>High efficiency commericial clothes washer replacing standard efficiency unit in a laundromat or institutional application</v>
          </cell>
          <cell r="I208">
            <v>7</v>
          </cell>
          <cell r="J208" t="str">
            <v/>
          </cell>
          <cell r="K208" t="e">
            <v>#VALUE!</v>
          </cell>
          <cell r="L208" t="e">
            <v>#VALUE!</v>
          </cell>
          <cell r="M208" t="str">
            <v>E</v>
          </cell>
          <cell r="N208">
            <v>0</v>
          </cell>
          <cell r="O208" t="str">
            <v>Appliances</v>
          </cell>
          <cell r="P208" t="str">
            <v/>
          </cell>
          <cell r="Q208" t="str">
            <v>Appliances</v>
          </cell>
          <cell r="R208" t="str">
            <v/>
          </cell>
          <cell r="S208" t="str">
            <v/>
          </cell>
          <cell r="T208" t="str">
            <v>Y</v>
          </cell>
          <cell r="U208" t="str">
            <v/>
          </cell>
          <cell r="V208">
            <v>205</v>
          </cell>
        </row>
        <row r="209">
          <cell r="A209">
            <v>206</v>
          </cell>
          <cell r="B209" t="str">
            <v>Com</v>
          </cell>
          <cell r="C209" t="str">
            <v xml:space="preserve">Clothes Washer Propane WH_Com, E - Appl [unit w/ elec dry - Dryer] </v>
          </cell>
          <cell r="D209" t="str">
            <v>Appliances</v>
          </cell>
          <cell r="E209" t="str">
            <v>Clothes Washer Propane WH</v>
          </cell>
          <cell r="F209" t="str">
            <v>Clothes Washer, Propane WH, Elec Dry</v>
          </cell>
          <cell r="G209" t="e">
            <v>#VALUE!</v>
          </cell>
          <cell r="H209" t="str">
            <v>High efficiency commericial clothes washer replacing standard efficiency unit in a laundromat or institutional application</v>
          </cell>
          <cell r="I209">
            <v>7</v>
          </cell>
          <cell r="J209" t="str">
            <v/>
          </cell>
          <cell r="K209" t="e">
            <v>#VALUE!</v>
          </cell>
          <cell r="L209" t="e">
            <v>#VALUE!</v>
          </cell>
          <cell r="M209" t="str">
            <v>E</v>
          </cell>
          <cell r="N209">
            <v>0</v>
          </cell>
          <cell r="O209" t="str">
            <v>Appliances</v>
          </cell>
          <cell r="P209" t="str">
            <v/>
          </cell>
          <cell r="Q209" t="str">
            <v>Appliances</v>
          </cell>
          <cell r="R209" t="str">
            <v/>
          </cell>
          <cell r="S209" t="str">
            <v/>
          </cell>
          <cell r="T209" t="str">
            <v>Y</v>
          </cell>
          <cell r="U209" t="str">
            <v/>
          </cell>
          <cell r="V209">
            <v>205</v>
          </cell>
        </row>
        <row r="210">
          <cell r="A210">
            <v>207</v>
          </cell>
          <cell r="B210" t="str">
            <v>Com</v>
          </cell>
          <cell r="C210" t="str">
            <v xml:space="preserve">Clothes Washer Propane WH_Com, P - HWat  [unit w/ elec dry - Water Heater] </v>
          </cell>
          <cell r="D210" t="str">
            <v>Water Heating</v>
          </cell>
          <cell r="E210" t="str">
            <v>Clothes Washer Propane WH</v>
          </cell>
          <cell r="F210" t="str">
            <v>Clothes Washer, Propane WH, Elec Dry</v>
          </cell>
          <cell r="G210" t="e">
            <v>#VALUE!</v>
          </cell>
          <cell r="H210" t="str">
            <v>High efficiency commericial clothes washer replacing standard efficiency unit in a laundromat or institutional application</v>
          </cell>
          <cell r="I210">
            <v>7</v>
          </cell>
          <cell r="J210" t="str">
            <v/>
          </cell>
          <cell r="K210" t="e">
            <v>#VALUE!</v>
          </cell>
          <cell r="L210" t="e">
            <v>#VALUE!</v>
          </cell>
          <cell r="M210" t="str">
            <v>Prp</v>
          </cell>
          <cell r="N210">
            <v>0</v>
          </cell>
          <cell r="O210" t="str">
            <v>Water Heating</v>
          </cell>
          <cell r="P210" t="str">
            <v/>
          </cell>
          <cell r="Q210" t="str">
            <v>Water Heating</v>
          </cell>
          <cell r="R210" t="str">
            <v/>
          </cell>
          <cell r="S210" t="str">
            <v/>
          </cell>
          <cell r="T210" t="str">
            <v>Y</v>
          </cell>
          <cell r="U210" t="str">
            <v/>
          </cell>
          <cell r="V210">
            <v>205</v>
          </cell>
        </row>
        <row r="211">
          <cell r="A211">
            <v>208</v>
          </cell>
          <cell r="B211" t="str">
            <v>Com</v>
          </cell>
          <cell r="C211" t="str">
            <v xml:space="preserve">Clothes Washer Propane WH_Com, E - Appl [unit w/ gas dry - Washer] </v>
          </cell>
          <cell r="D211" t="str">
            <v>Appliances</v>
          </cell>
          <cell r="E211" t="str">
            <v>Clothes Washer Propane WH</v>
          </cell>
          <cell r="F211" t="str">
            <v>Clothes Washer, Propane WH, Gas Dry</v>
          </cell>
          <cell r="G211" t="e">
            <v>#VALUE!</v>
          </cell>
          <cell r="H211" t="str">
            <v>High efficiency commericial clothes washer replacing standard efficiency unit in a laundromat or institutional application</v>
          </cell>
          <cell r="I211">
            <v>7</v>
          </cell>
          <cell r="J211" t="str">
            <v/>
          </cell>
          <cell r="K211" t="e">
            <v>#VALUE!</v>
          </cell>
          <cell r="L211" t="e">
            <v>#VALUE!</v>
          </cell>
          <cell r="M211" t="str">
            <v>E</v>
          </cell>
          <cell r="N211">
            <v>0</v>
          </cell>
          <cell r="O211" t="str">
            <v>Appliances</v>
          </cell>
          <cell r="P211" t="str">
            <v/>
          </cell>
          <cell r="Q211" t="str">
            <v>Appliances</v>
          </cell>
          <cell r="R211" t="str">
            <v/>
          </cell>
          <cell r="S211" t="str">
            <v/>
          </cell>
          <cell r="T211" t="str">
            <v>Y</v>
          </cell>
          <cell r="U211" t="str">
            <v/>
          </cell>
          <cell r="V211">
            <v>208</v>
          </cell>
        </row>
        <row r="212">
          <cell r="A212">
            <v>209</v>
          </cell>
          <cell r="B212" t="str">
            <v>Com</v>
          </cell>
          <cell r="C212" t="str">
            <v xml:space="preserve">Clothes Washer Propane WH_Com, G - Oth [unit w/ gas dry - Dryer] </v>
          </cell>
          <cell r="D212" t="str">
            <v>Other</v>
          </cell>
          <cell r="E212" t="str">
            <v>Clothes Washer Propane WH</v>
          </cell>
          <cell r="F212" t="str">
            <v>Clothes Washer, Propane WH, Gas Dry</v>
          </cell>
          <cell r="G212" t="e">
            <v>#VALUE!</v>
          </cell>
          <cell r="H212" t="str">
            <v>High efficiency commericial clothes washer replacing standard efficiency unit in a laundromat or institutional application</v>
          </cell>
          <cell r="I212">
            <v>7</v>
          </cell>
          <cell r="J212" t="str">
            <v/>
          </cell>
          <cell r="K212" t="e">
            <v>#VALUE!</v>
          </cell>
          <cell r="L212" t="e">
            <v>#VALUE!</v>
          </cell>
          <cell r="M212" t="str">
            <v>G</v>
          </cell>
          <cell r="N212">
            <v>0</v>
          </cell>
          <cell r="O212" t="str">
            <v>Other</v>
          </cell>
          <cell r="P212" t="str">
            <v/>
          </cell>
          <cell r="Q212" t="str">
            <v>Other</v>
          </cell>
          <cell r="R212" t="str">
            <v/>
          </cell>
          <cell r="S212" t="str">
            <v/>
          </cell>
          <cell r="T212" t="str">
            <v>Y</v>
          </cell>
          <cell r="U212" t="str">
            <v/>
          </cell>
          <cell r="V212">
            <v>208</v>
          </cell>
        </row>
        <row r="213">
          <cell r="A213">
            <v>210</v>
          </cell>
          <cell r="B213" t="str">
            <v>Com</v>
          </cell>
          <cell r="C213" t="str">
            <v xml:space="preserve">Clothes Washer Propane WH_Com, P - HWat  [unit w/ gas dry - Water Heater] </v>
          </cell>
          <cell r="D213" t="str">
            <v>Water Heating</v>
          </cell>
          <cell r="E213" t="str">
            <v>Clothes Washer Propane WH</v>
          </cell>
          <cell r="F213" t="str">
            <v>Clothes Washer, Propane WH, Gas Dry</v>
          </cell>
          <cell r="G213" t="e">
            <v>#VALUE!</v>
          </cell>
          <cell r="H213" t="str">
            <v>High efficiency commericial clothes washer replacing standard efficiency unit in a laundromat or institutional application</v>
          </cell>
          <cell r="I213">
            <v>7</v>
          </cell>
          <cell r="J213" t="str">
            <v/>
          </cell>
          <cell r="K213" t="e">
            <v>#VALUE!</v>
          </cell>
          <cell r="L213" t="e">
            <v>#VALUE!</v>
          </cell>
          <cell r="M213" t="str">
            <v>Prp</v>
          </cell>
          <cell r="N213">
            <v>0</v>
          </cell>
          <cell r="O213" t="str">
            <v>Water Heating</v>
          </cell>
          <cell r="P213" t="str">
            <v/>
          </cell>
          <cell r="Q213" t="str">
            <v>Water Heating</v>
          </cell>
          <cell r="R213" t="str">
            <v/>
          </cell>
          <cell r="S213" t="str">
            <v/>
          </cell>
          <cell r="T213" t="str">
            <v>Y</v>
          </cell>
          <cell r="U213" t="str">
            <v/>
          </cell>
          <cell r="V213">
            <v>208</v>
          </cell>
        </row>
        <row r="214">
          <cell r="A214">
            <v>211</v>
          </cell>
          <cell r="B214" t="str">
            <v>Com</v>
          </cell>
          <cell r="C214" t="str">
            <v xml:space="preserve">Clothes Washer Propane WH_Com, E - Appl [unit w/ propane dry - Washer] </v>
          </cell>
          <cell r="D214" t="str">
            <v>Appliances</v>
          </cell>
          <cell r="E214" t="str">
            <v>Clothes Washer Propane WH</v>
          </cell>
          <cell r="F214" t="str">
            <v>Clothes Washer, Propane WH, Propane Dry</v>
          </cell>
          <cell r="G214" t="e">
            <v>#VALUE!</v>
          </cell>
          <cell r="H214" t="str">
            <v>High efficiency commericial clothes washer replacing standard efficiency unit in a laundromat or institutional application</v>
          </cell>
          <cell r="I214">
            <v>7</v>
          </cell>
          <cell r="J214" t="str">
            <v/>
          </cell>
          <cell r="K214" t="e">
            <v>#VALUE!</v>
          </cell>
          <cell r="L214" t="e">
            <v>#VALUE!</v>
          </cell>
          <cell r="M214" t="str">
            <v>E</v>
          </cell>
          <cell r="N214">
            <v>0</v>
          </cell>
          <cell r="O214" t="str">
            <v>Appliances</v>
          </cell>
          <cell r="P214" t="str">
            <v/>
          </cell>
          <cell r="Q214" t="str">
            <v>Appliances</v>
          </cell>
          <cell r="R214" t="str">
            <v/>
          </cell>
          <cell r="S214" t="str">
            <v/>
          </cell>
          <cell r="T214" t="str">
            <v>Y</v>
          </cell>
          <cell r="U214" t="str">
            <v/>
          </cell>
          <cell r="V214">
            <v>211</v>
          </cell>
        </row>
        <row r="215">
          <cell r="A215">
            <v>212</v>
          </cell>
          <cell r="B215" t="str">
            <v>Com</v>
          </cell>
          <cell r="C215" t="str">
            <v xml:space="preserve">Clothes Washer Propane WH_Com, P - Oth [unit w/ propane dry - Dryer] </v>
          </cell>
          <cell r="D215" t="str">
            <v>Other</v>
          </cell>
          <cell r="E215" t="str">
            <v>Clothes Washer Propane WH</v>
          </cell>
          <cell r="F215" t="str">
            <v>Clothes Washer, Propane WH, Propane Dry</v>
          </cell>
          <cell r="G215" t="e">
            <v>#VALUE!</v>
          </cell>
          <cell r="H215" t="str">
            <v>High efficiency commericial clothes washer replacing standard efficiency unit in a laundromat or institutional application</v>
          </cell>
          <cell r="I215">
            <v>7</v>
          </cell>
          <cell r="J215" t="str">
            <v/>
          </cell>
          <cell r="K215" t="e">
            <v>#VALUE!</v>
          </cell>
          <cell r="L215" t="e">
            <v>#VALUE!</v>
          </cell>
          <cell r="M215" t="str">
            <v>Prp</v>
          </cell>
          <cell r="N215">
            <v>0</v>
          </cell>
          <cell r="O215" t="str">
            <v>Other</v>
          </cell>
          <cell r="P215" t="str">
            <v/>
          </cell>
          <cell r="Q215" t="str">
            <v>Other</v>
          </cell>
          <cell r="R215" t="str">
            <v/>
          </cell>
          <cell r="S215" t="str">
            <v/>
          </cell>
          <cell r="T215" t="str">
            <v>Y</v>
          </cell>
          <cell r="U215" t="str">
            <v/>
          </cell>
          <cell r="V215">
            <v>211</v>
          </cell>
        </row>
        <row r="216">
          <cell r="A216">
            <v>213</v>
          </cell>
          <cell r="B216" t="str">
            <v>Com</v>
          </cell>
          <cell r="C216" t="str">
            <v xml:space="preserve">Clothes Washer Propane WH_Com, P - HWat  [unit w/ propane dry - Water Heater] </v>
          </cell>
          <cell r="D216" t="str">
            <v>Water Heating</v>
          </cell>
          <cell r="E216" t="str">
            <v>Clothes Washer Propane WH</v>
          </cell>
          <cell r="F216" t="str">
            <v>Clothes Washer, Propane WH, Propane Dry</v>
          </cell>
          <cell r="G216" t="e">
            <v>#VALUE!</v>
          </cell>
          <cell r="H216" t="str">
            <v>High efficiency commericial clothes washer replacing standard efficiency unit in a laundromat or institutional application</v>
          </cell>
          <cell r="I216">
            <v>7</v>
          </cell>
          <cell r="J216" t="str">
            <v/>
          </cell>
          <cell r="K216" t="e">
            <v>#VALUE!</v>
          </cell>
          <cell r="L216" t="e">
            <v>#VALUE!</v>
          </cell>
          <cell r="M216" t="str">
            <v>Prp</v>
          </cell>
          <cell r="N216">
            <v>0</v>
          </cell>
          <cell r="O216" t="str">
            <v>Water Heating</v>
          </cell>
          <cell r="P216" t="str">
            <v/>
          </cell>
          <cell r="Q216" t="str">
            <v>Water Heating</v>
          </cell>
          <cell r="R216" t="str">
            <v/>
          </cell>
          <cell r="S216" t="str">
            <v/>
          </cell>
          <cell r="T216" t="str">
            <v>Y</v>
          </cell>
          <cell r="U216" t="str">
            <v/>
          </cell>
          <cell r="V216">
            <v>211</v>
          </cell>
        </row>
        <row r="217">
          <cell r="A217">
            <v>214</v>
          </cell>
          <cell r="B217" t="str">
            <v>Com</v>
          </cell>
          <cell r="C217" t="str">
            <v xml:space="preserve">Ozone Laundry_Com, E - HWat  </v>
          </cell>
          <cell r="D217" t="str">
            <v>Water Heating</v>
          </cell>
          <cell r="E217" t="str">
            <v>Ozone Laundry</v>
          </cell>
          <cell r="F217" t="str">
            <v/>
          </cell>
          <cell r="G217" t="e">
            <v>#VALUE!</v>
          </cell>
          <cell r="H217" t="str">
            <v>Ozone Laundry systems for large laundromats and facilities with on-site laundry</v>
          </cell>
          <cell r="I217">
            <v>10</v>
          </cell>
          <cell r="J217" t="str">
            <v/>
          </cell>
          <cell r="K217" t="e">
            <v>#VALUE!</v>
          </cell>
          <cell r="L217" t="e">
            <v>#VALUE!</v>
          </cell>
          <cell r="M217" t="str">
            <v>E</v>
          </cell>
          <cell r="N217">
            <v>0</v>
          </cell>
          <cell r="O217" t="str">
            <v>Water Heating</v>
          </cell>
          <cell r="P217" t="str">
            <v/>
          </cell>
          <cell r="Q217" t="str">
            <v>Water Heating</v>
          </cell>
          <cell r="R217" t="str">
            <v/>
          </cell>
          <cell r="S217" t="str">
            <v/>
          </cell>
          <cell r="T217" t="str">
            <v>Y</v>
          </cell>
          <cell r="U217" t="str">
            <v/>
          </cell>
          <cell r="V217">
            <v>0</v>
          </cell>
        </row>
        <row r="218">
          <cell r="A218">
            <v>215</v>
          </cell>
          <cell r="B218" t="str">
            <v>Com</v>
          </cell>
          <cell r="C218" t="str">
            <v xml:space="preserve">Ozone Laundry_Com, G - HWat  </v>
          </cell>
          <cell r="D218" t="str">
            <v>Water Heating</v>
          </cell>
          <cell r="E218" t="str">
            <v>Ozone Laundry</v>
          </cell>
          <cell r="F218" t="str">
            <v/>
          </cell>
          <cell r="G218" t="e">
            <v>#VALUE!</v>
          </cell>
          <cell r="H218" t="str">
            <v>Ozone Laundry systems for large laundromats and facilities with on-site laundry</v>
          </cell>
          <cell r="I218">
            <v>10</v>
          </cell>
          <cell r="J218" t="str">
            <v/>
          </cell>
          <cell r="K218" t="e">
            <v>#VALUE!</v>
          </cell>
          <cell r="L218" t="e">
            <v>#VALUE!</v>
          </cell>
          <cell r="M218" t="str">
            <v>G</v>
          </cell>
          <cell r="N218">
            <v>0</v>
          </cell>
          <cell r="O218" t="str">
            <v>Water Heating</v>
          </cell>
          <cell r="P218" t="str">
            <v/>
          </cell>
          <cell r="Q218" t="str">
            <v>Water Heating</v>
          </cell>
          <cell r="R218" t="str">
            <v/>
          </cell>
          <cell r="S218" t="str">
            <v/>
          </cell>
          <cell r="T218" t="str">
            <v>Y</v>
          </cell>
          <cell r="U218" t="str">
            <v/>
          </cell>
          <cell r="V218">
            <v>0</v>
          </cell>
        </row>
        <row r="219">
          <cell r="A219">
            <v>216</v>
          </cell>
          <cell r="B219" t="str">
            <v>Com</v>
          </cell>
          <cell r="C219" t="str">
            <v xml:space="preserve">Ozone Laundry_Com, O - HWat  </v>
          </cell>
          <cell r="D219" t="str">
            <v>Water Heating</v>
          </cell>
          <cell r="E219" t="str">
            <v>Ozone Laundry</v>
          </cell>
          <cell r="F219" t="str">
            <v/>
          </cell>
          <cell r="G219" t="e">
            <v>#VALUE!</v>
          </cell>
          <cell r="H219" t="str">
            <v>Ozone Laundry systems for large laundromats and facilities with on-site laundry</v>
          </cell>
          <cell r="I219">
            <v>10</v>
          </cell>
          <cell r="J219" t="str">
            <v/>
          </cell>
          <cell r="K219" t="e">
            <v>#VALUE!</v>
          </cell>
          <cell r="L219" t="e">
            <v>#VALUE!</v>
          </cell>
          <cell r="M219" t="str">
            <v>O</v>
          </cell>
          <cell r="N219">
            <v>0</v>
          </cell>
          <cell r="O219" t="str">
            <v>Water Heating</v>
          </cell>
          <cell r="P219" t="str">
            <v/>
          </cell>
          <cell r="Q219" t="str">
            <v>Water Heating</v>
          </cell>
          <cell r="R219" t="str">
            <v/>
          </cell>
          <cell r="S219" t="str">
            <v/>
          </cell>
          <cell r="T219" t="str">
            <v>Y</v>
          </cell>
          <cell r="U219" t="str">
            <v/>
          </cell>
          <cell r="V219">
            <v>0</v>
          </cell>
        </row>
        <row r="220">
          <cell r="A220">
            <v>217</v>
          </cell>
          <cell r="B220" t="str">
            <v>Com</v>
          </cell>
          <cell r="C220" t="str">
            <v xml:space="preserve">Ozone Laundry_Com, P - HWat  </v>
          </cell>
          <cell r="D220" t="str">
            <v>Water Heating</v>
          </cell>
          <cell r="E220" t="str">
            <v>Ozone Laundry</v>
          </cell>
          <cell r="F220" t="str">
            <v/>
          </cell>
          <cell r="G220" t="e">
            <v>#VALUE!</v>
          </cell>
          <cell r="H220" t="str">
            <v>Ozone Laundry systems for large laundromats and facilities with on-site laundry</v>
          </cell>
          <cell r="I220">
            <v>10</v>
          </cell>
          <cell r="J220" t="str">
            <v/>
          </cell>
          <cell r="K220" t="e">
            <v>#VALUE!</v>
          </cell>
          <cell r="L220" t="e">
            <v>#VALUE!</v>
          </cell>
          <cell r="M220" t="str">
            <v>Prp</v>
          </cell>
          <cell r="N220">
            <v>0</v>
          </cell>
          <cell r="O220" t="str">
            <v>Water Heating</v>
          </cell>
          <cell r="P220" t="str">
            <v/>
          </cell>
          <cell r="Q220" t="str">
            <v>Water Heating</v>
          </cell>
          <cell r="R220" t="str">
            <v/>
          </cell>
          <cell r="S220" t="str">
            <v/>
          </cell>
          <cell r="T220" t="str">
            <v>Y</v>
          </cell>
          <cell r="U220" t="str">
            <v/>
          </cell>
          <cell r="V220">
            <v>0</v>
          </cell>
        </row>
        <row r="221">
          <cell r="A221">
            <v>218</v>
          </cell>
          <cell r="B221" t="str">
            <v>Com</v>
          </cell>
          <cell r="C221" t="str">
            <v xml:space="preserve">Dishwasher_Com, E - Appl [Building w elec WH] </v>
          </cell>
          <cell r="D221" t="str">
            <v>Appliances</v>
          </cell>
          <cell r="E221" t="str">
            <v>Commercial ENERGY STAR Dishwasher</v>
          </cell>
          <cell r="F221" t="str">
            <v>Dishwasher, Building w Elec WH</v>
          </cell>
          <cell r="G221" t="e">
            <v>#VALUE!</v>
          </cell>
          <cell r="H221" t="str">
            <v>Installation of an ENERGY STAR commercial dishwasher.</v>
          </cell>
          <cell r="I221">
            <v>12.649999999999997</v>
          </cell>
          <cell r="J221" t="str">
            <v/>
          </cell>
          <cell r="K221" t="e">
            <v>#VALUE!</v>
          </cell>
          <cell r="L221" t="e">
            <v>#VALUE!</v>
          </cell>
          <cell r="M221" t="str">
            <v>E</v>
          </cell>
          <cell r="N221">
            <v>0</v>
          </cell>
          <cell r="O221" t="str">
            <v>Appliances</v>
          </cell>
          <cell r="P221" t="str">
            <v/>
          </cell>
          <cell r="Q221" t="str">
            <v>Appliances</v>
          </cell>
          <cell r="R221" t="str">
            <v/>
          </cell>
          <cell r="S221" t="str">
            <v/>
          </cell>
          <cell r="T221" t="str">
            <v>Y</v>
          </cell>
          <cell r="U221" t="str">
            <v/>
          </cell>
          <cell r="V221">
            <v>218</v>
          </cell>
        </row>
        <row r="222">
          <cell r="A222">
            <v>219</v>
          </cell>
          <cell r="B222" t="str">
            <v>Com</v>
          </cell>
          <cell r="C222" t="str">
            <v xml:space="preserve">Dishwasher_Com, E - HWat  [Building w elec WH] </v>
          </cell>
          <cell r="D222" t="str">
            <v>Water Heating</v>
          </cell>
          <cell r="E222" t="str">
            <v>Commercial ENERGY STAR Dishwasher</v>
          </cell>
          <cell r="F222" t="str">
            <v>Dishwasher, Building w Elec WH</v>
          </cell>
          <cell r="G222" t="e">
            <v>#VALUE!</v>
          </cell>
          <cell r="H222" t="str">
            <v>Installation of an ENERGY STAR commercial dishwasher.</v>
          </cell>
          <cell r="I222">
            <v>12.649999999999997</v>
          </cell>
          <cell r="J222" t="str">
            <v/>
          </cell>
          <cell r="K222" t="e">
            <v>#VALUE!</v>
          </cell>
          <cell r="L222" t="e">
            <v>#VALUE!</v>
          </cell>
          <cell r="M222" t="str">
            <v>E</v>
          </cell>
          <cell r="N222">
            <v>0</v>
          </cell>
          <cell r="O222" t="str">
            <v>Water Heating</v>
          </cell>
          <cell r="P222" t="str">
            <v/>
          </cell>
          <cell r="Q222" t="str">
            <v>Water Heating</v>
          </cell>
          <cell r="R222" t="str">
            <v/>
          </cell>
          <cell r="S222" t="str">
            <v/>
          </cell>
          <cell r="T222" t="str">
            <v>Y</v>
          </cell>
          <cell r="U222" t="str">
            <v/>
          </cell>
          <cell r="V222">
            <v>218</v>
          </cell>
        </row>
        <row r="223">
          <cell r="A223">
            <v>220</v>
          </cell>
          <cell r="B223" t="str">
            <v>Com</v>
          </cell>
          <cell r="C223" t="str">
            <v xml:space="preserve">Dishwasher_Com, E - Appl [Building w gas WH] </v>
          </cell>
          <cell r="D223" t="str">
            <v>Appliances</v>
          </cell>
          <cell r="E223" t="str">
            <v>Commercial ENERGY STAR Dishwasher</v>
          </cell>
          <cell r="F223" t="str">
            <v>Dishwasher, Building w Gas WH</v>
          </cell>
          <cell r="G223" t="e">
            <v>#VALUE!</v>
          </cell>
          <cell r="H223" t="str">
            <v>Installation of an ENERGY STAR commercial dishwasher.</v>
          </cell>
          <cell r="I223">
            <v>12.649999999999997</v>
          </cell>
          <cell r="J223" t="str">
            <v/>
          </cell>
          <cell r="K223" t="e">
            <v>#VALUE!</v>
          </cell>
          <cell r="L223" t="e">
            <v>#VALUE!</v>
          </cell>
          <cell r="M223" t="str">
            <v>E</v>
          </cell>
          <cell r="N223">
            <v>0</v>
          </cell>
          <cell r="O223" t="str">
            <v>Appliances</v>
          </cell>
          <cell r="P223" t="str">
            <v/>
          </cell>
          <cell r="Q223" t="str">
            <v>Appliances</v>
          </cell>
          <cell r="R223" t="str">
            <v/>
          </cell>
          <cell r="S223" t="str">
            <v/>
          </cell>
          <cell r="T223" t="str">
            <v>Y</v>
          </cell>
          <cell r="U223" t="str">
            <v/>
          </cell>
          <cell r="V223">
            <v>220</v>
          </cell>
        </row>
        <row r="224">
          <cell r="A224">
            <v>221</v>
          </cell>
          <cell r="B224" t="str">
            <v>Com</v>
          </cell>
          <cell r="C224" t="str">
            <v xml:space="preserve">Dishwasher_Com, G - HWat  [Building w gas WH] </v>
          </cell>
          <cell r="D224" t="str">
            <v>Water Heating</v>
          </cell>
          <cell r="E224" t="str">
            <v>Commercial ENERGY STAR Dishwasher</v>
          </cell>
          <cell r="F224" t="str">
            <v>Dishwasher, Building w Gas WH</v>
          </cell>
          <cell r="G224" t="e">
            <v>#VALUE!</v>
          </cell>
          <cell r="H224" t="str">
            <v>Installation of an ENERGY STAR commercial dishwasher.</v>
          </cell>
          <cell r="I224">
            <v>12.649999999999997</v>
          </cell>
          <cell r="J224" t="str">
            <v/>
          </cell>
          <cell r="K224" t="e">
            <v>#VALUE!</v>
          </cell>
          <cell r="L224" t="e">
            <v>#VALUE!</v>
          </cell>
          <cell r="M224" t="str">
            <v>G</v>
          </cell>
          <cell r="N224">
            <v>0</v>
          </cell>
          <cell r="O224" t="str">
            <v>Water Heating</v>
          </cell>
          <cell r="P224" t="str">
            <v/>
          </cell>
          <cell r="Q224" t="str">
            <v>Water Heating</v>
          </cell>
          <cell r="R224" t="str">
            <v/>
          </cell>
          <cell r="S224" t="str">
            <v/>
          </cell>
          <cell r="T224" t="str">
            <v>Y</v>
          </cell>
          <cell r="U224" t="str">
            <v/>
          </cell>
          <cell r="V224">
            <v>220</v>
          </cell>
        </row>
        <row r="225">
          <cell r="A225">
            <v>222</v>
          </cell>
          <cell r="B225" t="str">
            <v>Com</v>
          </cell>
          <cell r="C225" t="str">
            <v xml:space="preserve">Dishwasher_Com, E - Appl [Building w oil WH] </v>
          </cell>
          <cell r="D225" t="str">
            <v>Appliances</v>
          </cell>
          <cell r="E225" t="str">
            <v>Commercial ENERGY STAR Dishwasher</v>
          </cell>
          <cell r="F225" t="str">
            <v>Dishwasher, Building w Oil WH</v>
          </cell>
          <cell r="G225" t="e">
            <v>#VALUE!</v>
          </cell>
          <cell r="H225" t="str">
            <v>Installation of an ENERGY STAR commercial dishwasher.</v>
          </cell>
          <cell r="I225">
            <v>12.649999999999997</v>
          </cell>
          <cell r="J225" t="str">
            <v/>
          </cell>
          <cell r="K225" t="e">
            <v>#VALUE!</v>
          </cell>
          <cell r="L225" t="e">
            <v>#VALUE!</v>
          </cell>
          <cell r="M225" t="str">
            <v>E</v>
          </cell>
          <cell r="N225">
            <v>0</v>
          </cell>
          <cell r="O225" t="str">
            <v>Appliances</v>
          </cell>
          <cell r="P225" t="str">
            <v/>
          </cell>
          <cell r="Q225" t="str">
            <v>Appliances</v>
          </cell>
          <cell r="R225" t="str">
            <v/>
          </cell>
          <cell r="S225" t="str">
            <v/>
          </cell>
          <cell r="T225" t="str">
            <v>Y</v>
          </cell>
          <cell r="U225" t="str">
            <v/>
          </cell>
          <cell r="V225">
            <v>222</v>
          </cell>
        </row>
        <row r="226">
          <cell r="A226">
            <v>223</v>
          </cell>
          <cell r="B226" t="str">
            <v>Com</v>
          </cell>
          <cell r="C226" t="str">
            <v xml:space="preserve">Dishwasher_Com, O - HWat  [Building w oil WH] </v>
          </cell>
          <cell r="D226" t="str">
            <v>Water Heating</v>
          </cell>
          <cell r="E226" t="str">
            <v>Commercial ENERGY STAR Dishwasher</v>
          </cell>
          <cell r="F226" t="str">
            <v>Dishwasher, Building w Oil WH</v>
          </cell>
          <cell r="G226" t="e">
            <v>#VALUE!</v>
          </cell>
          <cell r="H226" t="str">
            <v>Installation of an ENERGY STAR commercial dishwasher.</v>
          </cell>
          <cell r="I226">
            <v>12.649999999999997</v>
          </cell>
          <cell r="J226" t="str">
            <v/>
          </cell>
          <cell r="K226" t="e">
            <v>#VALUE!</v>
          </cell>
          <cell r="L226" t="e">
            <v>#VALUE!</v>
          </cell>
          <cell r="M226" t="str">
            <v>O</v>
          </cell>
          <cell r="N226">
            <v>0</v>
          </cell>
          <cell r="O226" t="str">
            <v>Water Heating</v>
          </cell>
          <cell r="P226" t="str">
            <v/>
          </cell>
          <cell r="Q226" t="str">
            <v>Water Heating</v>
          </cell>
          <cell r="R226" t="str">
            <v/>
          </cell>
          <cell r="S226" t="str">
            <v/>
          </cell>
          <cell r="T226" t="str">
            <v>Y</v>
          </cell>
          <cell r="U226" t="str">
            <v/>
          </cell>
          <cell r="V226">
            <v>222</v>
          </cell>
        </row>
        <row r="227">
          <cell r="A227">
            <v>224</v>
          </cell>
          <cell r="B227" t="str">
            <v>Com</v>
          </cell>
          <cell r="C227" t="str">
            <v xml:space="preserve">Dishwasher_Com, E - Appl [Building w propane WH] </v>
          </cell>
          <cell r="D227" t="str">
            <v>Appliances</v>
          </cell>
          <cell r="E227" t="str">
            <v>Commercial ENERGY STAR Dishwasher</v>
          </cell>
          <cell r="F227" t="str">
            <v>Dishwasher, Building w Propane WH</v>
          </cell>
          <cell r="G227" t="e">
            <v>#VALUE!</v>
          </cell>
          <cell r="H227" t="str">
            <v>Installation of an ENERGY STAR commercial dishwasher.</v>
          </cell>
          <cell r="I227">
            <v>12.649999999999997</v>
          </cell>
          <cell r="J227" t="str">
            <v/>
          </cell>
          <cell r="K227" t="e">
            <v>#VALUE!</v>
          </cell>
          <cell r="L227" t="e">
            <v>#VALUE!</v>
          </cell>
          <cell r="M227" t="str">
            <v>E</v>
          </cell>
          <cell r="N227">
            <v>0</v>
          </cell>
          <cell r="O227" t="str">
            <v>Appliances</v>
          </cell>
          <cell r="P227" t="str">
            <v/>
          </cell>
          <cell r="Q227" t="str">
            <v>Appliances</v>
          </cell>
          <cell r="R227" t="str">
            <v/>
          </cell>
          <cell r="S227" t="str">
            <v/>
          </cell>
          <cell r="T227" t="str">
            <v>Y</v>
          </cell>
          <cell r="U227" t="str">
            <v/>
          </cell>
          <cell r="V227">
            <v>224</v>
          </cell>
        </row>
        <row r="228">
          <cell r="A228">
            <v>225</v>
          </cell>
          <cell r="B228" t="str">
            <v>Com</v>
          </cell>
          <cell r="C228" t="str">
            <v xml:space="preserve">Dishwasher_Com, P - HWat  [Building w propane WH] </v>
          </cell>
          <cell r="D228" t="str">
            <v>Water Heating</v>
          </cell>
          <cell r="E228" t="str">
            <v>Commercial ENERGY STAR Dishwasher</v>
          </cell>
          <cell r="F228" t="str">
            <v>Dishwasher, Building w Propane WH</v>
          </cell>
          <cell r="G228" t="e">
            <v>#VALUE!</v>
          </cell>
          <cell r="H228" t="str">
            <v>Installation of an ENERGY STAR commercial dishwasher.</v>
          </cell>
          <cell r="I228">
            <v>12.649999999999997</v>
          </cell>
          <cell r="J228" t="str">
            <v/>
          </cell>
          <cell r="K228" t="e">
            <v>#VALUE!</v>
          </cell>
          <cell r="L228" t="e">
            <v>#VALUE!</v>
          </cell>
          <cell r="M228" t="str">
            <v>Prp</v>
          </cell>
          <cell r="N228">
            <v>0</v>
          </cell>
          <cell r="O228" t="str">
            <v>Water Heating</v>
          </cell>
          <cell r="P228" t="str">
            <v/>
          </cell>
          <cell r="Q228" t="str">
            <v>Water Heating</v>
          </cell>
          <cell r="R228" t="str">
            <v/>
          </cell>
          <cell r="S228" t="str">
            <v/>
          </cell>
          <cell r="T228" t="str">
            <v>Y</v>
          </cell>
          <cell r="U228" t="str">
            <v/>
          </cell>
          <cell r="V228">
            <v>224</v>
          </cell>
        </row>
        <row r="229">
          <cell r="A229">
            <v>226</v>
          </cell>
          <cell r="B229" t="str">
            <v>Com</v>
          </cell>
          <cell r="C229" t="str">
            <v xml:space="preserve">Faucet Aerator_Com, E - HWat  </v>
          </cell>
          <cell r="D229" t="str">
            <v>Water Heating</v>
          </cell>
          <cell r="E229" t="str">
            <v>Faucet Aerator</v>
          </cell>
          <cell r="F229" t="str">
            <v/>
          </cell>
          <cell r="G229" t="e">
            <v>#VALUE!</v>
          </cell>
          <cell r="H229" t="str">
            <v>This measure includes replacing an existing faucet aerator with low-flow aerator.</v>
          </cell>
          <cell r="I229">
            <v>10</v>
          </cell>
          <cell r="J229" t="str">
            <v/>
          </cell>
          <cell r="K229" t="e">
            <v>#VALUE!</v>
          </cell>
          <cell r="L229" t="e">
            <v>#VALUE!</v>
          </cell>
          <cell r="M229" t="str">
            <v>E</v>
          </cell>
          <cell r="N229">
            <v>0</v>
          </cell>
          <cell r="O229" t="str">
            <v>Water Heating</v>
          </cell>
          <cell r="P229" t="str">
            <v/>
          </cell>
          <cell r="Q229" t="str">
            <v>Water Heating</v>
          </cell>
          <cell r="R229" t="str">
            <v/>
          </cell>
          <cell r="S229" t="str">
            <v/>
          </cell>
          <cell r="T229" t="str">
            <v>Y</v>
          </cell>
          <cell r="U229" t="str">
            <v/>
          </cell>
          <cell r="V229">
            <v>0</v>
          </cell>
        </row>
        <row r="230">
          <cell r="A230">
            <v>227</v>
          </cell>
          <cell r="B230" t="str">
            <v>Com</v>
          </cell>
          <cell r="C230" t="str">
            <v xml:space="preserve">Faucet Aerator_Com, G - HWat  </v>
          </cell>
          <cell r="D230" t="str">
            <v>Water Heating</v>
          </cell>
          <cell r="E230" t="str">
            <v>Faucet Aerator</v>
          </cell>
          <cell r="F230" t="str">
            <v/>
          </cell>
          <cell r="G230" t="e">
            <v>#VALUE!</v>
          </cell>
          <cell r="H230" t="str">
            <v>This measure includes replacing an existing faucet aerator with low-flow aerator.</v>
          </cell>
          <cell r="I230">
            <v>10</v>
          </cell>
          <cell r="J230" t="str">
            <v/>
          </cell>
          <cell r="K230" t="e">
            <v>#VALUE!</v>
          </cell>
          <cell r="L230" t="e">
            <v>#VALUE!</v>
          </cell>
          <cell r="M230" t="str">
            <v>G</v>
          </cell>
          <cell r="N230">
            <v>0</v>
          </cell>
          <cell r="O230" t="str">
            <v>Water Heating</v>
          </cell>
          <cell r="P230" t="str">
            <v/>
          </cell>
          <cell r="Q230" t="str">
            <v>Water Heating</v>
          </cell>
          <cell r="R230" t="str">
            <v/>
          </cell>
          <cell r="S230" t="str">
            <v/>
          </cell>
          <cell r="T230" t="str">
            <v>Y</v>
          </cell>
          <cell r="U230" t="str">
            <v/>
          </cell>
          <cell r="V230">
            <v>0</v>
          </cell>
        </row>
        <row r="231">
          <cell r="A231">
            <v>228</v>
          </cell>
          <cell r="B231" t="str">
            <v>Com</v>
          </cell>
          <cell r="C231" t="str">
            <v xml:space="preserve">Faucet Aerator_Com, O - HWat  </v>
          </cell>
          <cell r="D231" t="str">
            <v>Water Heating</v>
          </cell>
          <cell r="E231" t="str">
            <v>Faucet Aerator</v>
          </cell>
          <cell r="F231" t="str">
            <v/>
          </cell>
          <cell r="G231" t="e">
            <v>#VALUE!</v>
          </cell>
          <cell r="H231" t="str">
            <v>This measure includes replacing an existing faucet aerator with low-flow aerator.</v>
          </cell>
          <cell r="I231">
            <v>10</v>
          </cell>
          <cell r="J231" t="str">
            <v/>
          </cell>
          <cell r="K231" t="e">
            <v>#VALUE!</v>
          </cell>
          <cell r="L231" t="e">
            <v>#VALUE!</v>
          </cell>
          <cell r="M231" t="str">
            <v>O</v>
          </cell>
          <cell r="N231">
            <v>0</v>
          </cell>
          <cell r="O231" t="str">
            <v>Water Heating</v>
          </cell>
          <cell r="P231" t="str">
            <v/>
          </cell>
          <cell r="Q231" t="str">
            <v>Water Heating</v>
          </cell>
          <cell r="R231" t="str">
            <v/>
          </cell>
          <cell r="S231" t="str">
            <v/>
          </cell>
          <cell r="T231" t="str">
            <v>Y</v>
          </cell>
          <cell r="U231" t="str">
            <v/>
          </cell>
          <cell r="V231">
            <v>0</v>
          </cell>
        </row>
        <row r="232">
          <cell r="A232">
            <v>229</v>
          </cell>
          <cell r="B232" t="str">
            <v>Com</v>
          </cell>
          <cell r="C232" t="str">
            <v xml:space="preserve">Faucet Aerator_Com, P - HWat  </v>
          </cell>
          <cell r="D232" t="str">
            <v>Water Heating</v>
          </cell>
          <cell r="E232" t="str">
            <v>Faucet Aerator</v>
          </cell>
          <cell r="F232" t="str">
            <v/>
          </cell>
          <cell r="G232" t="e">
            <v>#VALUE!</v>
          </cell>
          <cell r="H232" t="str">
            <v>This measure includes replacing an existing faucet aerator with low-flow aerator.</v>
          </cell>
          <cell r="I232">
            <v>10</v>
          </cell>
          <cell r="J232" t="str">
            <v/>
          </cell>
          <cell r="K232" t="e">
            <v>#VALUE!</v>
          </cell>
          <cell r="L232" t="e">
            <v>#VALUE!</v>
          </cell>
          <cell r="M232" t="str">
            <v>Prp</v>
          </cell>
          <cell r="N232">
            <v>0</v>
          </cell>
          <cell r="O232" t="str">
            <v>Water Heating</v>
          </cell>
          <cell r="P232" t="str">
            <v/>
          </cell>
          <cell r="Q232" t="str">
            <v>Water Heating</v>
          </cell>
          <cell r="R232" t="str">
            <v/>
          </cell>
          <cell r="S232" t="str">
            <v/>
          </cell>
          <cell r="T232" t="str">
            <v>Y</v>
          </cell>
          <cell r="U232" t="str">
            <v/>
          </cell>
          <cell r="V232">
            <v>0</v>
          </cell>
        </row>
        <row r="233">
          <cell r="A233">
            <v>230</v>
          </cell>
          <cell r="B233" t="str">
            <v>Com</v>
          </cell>
          <cell r="C233" t="str">
            <v xml:space="preserve">Pre Rinse Sprayers_Com, E - HWat  </v>
          </cell>
          <cell r="D233" t="str">
            <v>Water Heating</v>
          </cell>
          <cell r="E233" t="str">
            <v>Pre-Rinse Sprayers</v>
          </cell>
          <cell r="F233" t="str">
            <v/>
          </cell>
          <cell r="G233" t="e">
            <v>#VALUE!</v>
          </cell>
          <cell r="H233" t="str">
            <v>Retrofit of working standard pre-rinse sprayers with low-flow, pre-rinse sprayers in commercial kitchen applications.</v>
          </cell>
          <cell r="I233">
            <v>5</v>
          </cell>
          <cell r="J233" t="str">
            <v/>
          </cell>
          <cell r="K233" t="e">
            <v>#VALUE!</v>
          </cell>
          <cell r="L233" t="e">
            <v>#VALUE!</v>
          </cell>
          <cell r="M233" t="str">
            <v>E</v>
          </cell>
          <cell r="N233">
            <v>0</v>
          </cell>
          <cell r="O233" t="str">
            <v>Water Heating</v>
          </cell>
          <cell r="P233" t="str">
            <v/>
          </cell>
          <cell r="Q233" t="str">
            <v>Water Heating</v>
          </cell>
          <cell r="R233" t="str">
            <v/>
          </cell>
          <cell r="S233" t="str">
            <v/>
          </cell>
          <cell r="T233" t="str">
            <v>Y</v>
          </cell>
          <cell r="U233" t="str">
            <v/>
          </cell>
          <cell r="V233">
            <v>0</v>
          </cell>
        </row>
        <row r="234">
          <cell r="A234">
            <v>231</v>
          </cell>
          <cell r="B234" t="str">
            <v>Com</v>
          </cell>
          <cell r="C234" t="str">
            <v xml:space="preserve">Pre Rinse Sprayers_Com, G - HWat  </v>
          </cell>
          <cell r="D234" t="str">
            <v>Water Heating</v>
          </cell>
          <cell r="E234" t="str">
            <v>Pre-Rinse Sprayers</v>
          </cell>
          <cell r="F234" t="str">
            <v/>
          </cell>
          <cell r="G234" t="e">
            <v>#VALUE!</v>
          </cell>
          <cell r="H234" t="str">
            <v>Retrofit of working standard pre-rinse sprayers with low-flow, pre-rinse sprayers in commercial kitchen applications.</v>
          </cell>
          <cell r="I234">
            <v>5</v>
          </cell>
          <cell r="J234" t="str">
            <v/>
          </cell>
          <cell r="K234" t="e">
            <v>#VALUE!</v>
          </cell>
          <cell r="L234" t="e">
            <v>#VALUE!</v>
          </cell>
          <cell r="M234" t="str">
            <v>G</v>
          </cell>
          <cell r="N234">
            <v>0</v>
          </cell>
          <cell r="O234" t="str">
            <v>Water Heating</v>
          </cell>
          <cell r="P234" t="str">
            <v/>
          </cell>
          <cell r="Q234" t="str">
            <v>Water Heating</v>
          </cell>
          <cell r="R234" t="str">
            <v/>
          </cell>
          <cell r="S234" t="str">
            <v/>
          </cell>
          <cell r="T234" t="str">
            <v>Y</v>
          </cell>
          <cell r="U234" t="str">
            <v/>
          </cell>
          <cell r="V234">
            <v>0</v>
          </cell>
        </row>
        <row r="235">
          <cell r="A235">
            <v>232</v>
          </cell>
          <cell r="B235" t="str">
            <v>Com</v>
          </cell>
          <cell r="C235" t="str">
            <v xml:space="preserve">Pre Rinse Sprayers_Com, O - HWat  </v>
          </cell>
          <cell r="D235" t="str">
            <v>Water Heating</v>
          </cell>
          <cell r="E235" t="str">
            <v>Pre-Rinse Sprayers</v>
          </cell>
          <cell r="F235" t="str">
            <v/>
          </cell>
          <cell r="G235" t="e">
            <v>#VALUE!</v>
          </cell>
          <cell r="H235" t="str">
            <v>Retrofit of working standard pre-rinse sprayers with low-flow, pre-rinse sprayers in commercial kitchen applications.</v>
          </cell>
          <cell r="I235">
            <v>5</v>
          </cell>
          <cell r="J235" t="str">
            <v/>
          </cell>
          <cell r="K235" t="e">
            <v>#VALUE!</v>
          </cell>
          <cell r="L235" t="e">
            <v>#VALUE!</v>
          </cell>
          <cell r="M235" t="str">
            <v>O</v>
          </cell>
          <cell r="N235">
            <v>0</v>
          </cell>
          <cell r="O235" t="str">
            <v>Water Heating</v>
          </cell>
          <cell r="P235" t="str">
            <v/>
          </cell>
          <cell r="Q235" t="str">
            <v>Water Heating</v>
          </cell>
          <cell r="R235" t="str">
            <v/>
          </cell>
          <cell r="S235" t="str">
            <v/>
          </cell>
          <cell r="T235" t="str">
            <v>Y</v>
          </cell>
          <cell r="U235" t="str">
            <v/>
          </cell>
          <cell r="V235">
            <v>0</v>
          </cell>
        </row>
        <row r="236">
          <cell r="A236">
            <v>233</v>
          </cell>
          <cell r="B236" t="str">
            <v>Com</v>
          </cell>
          <cell r="C236" t="str">
            <v xml:space="preserve">Pre Rinse Sprayers_Com, P - HWat  </v>
          </cell>
          <cell r="D236" t="str">
            <v>Water Heating</v>
          </cell>
          <cell r="E236" t="str">
            <v>Pre-Rinse Sprayers</v>
          </cell>
          <cell r="F236" t="str">
            <v/>
          </cell>
          <cell r="G236" t="e">
            <v>#VALUE!</v>
          </cell>
          <cell r="H236" t="str">
            <v>Retrofit of working standard pre-rinse sprayers with low-flow, pre-rinse sprayers in commercial kitchen applications.</v>
          </cell>
          <cell r="I236">
            <v>5</v>
          </cell>
          <cell r="J236" t="str">
            <v/>
          </cell>
          <cell r="K236" t="e">
            <v>#VALUE!</v>
          </cell>
          <cell r="L236" t="e">
            <v>#VALUE!</v>
          </cell>
          <cell r="M236" t="str">
            <v>Prp</v>
          </cell>
          <cell r="N236">
            <v>0</v>
          </cell>
          <cell r="O236" t="str">
            <v>Water Heating</v>
          </cell>
          <cell r="P236" t="str">
            <v/>
          </cell>
          <cell r="Q236" t="str">
            <v>Water Heating</v>
          </cell>
          <cell r="R236" t="str">
            <v/>
          </cell>
          <cell r="S236" t="str">
            <v/>
          </cell>
          <cell r="T236" t="str">
            <v>Y</v>
          </cell>
          <cell r="U236" t="str">
            <v/>
          </cell>
          <cell r="V236">
            <v>0</v>
          </cell>
        </row>
        <row r="237">
          <cell r="A237">
            <v>234</v>
          </cell>
          <cell r="B237" t="str">
            <v>Com</v>
          </cell>
          <cell r="C237" t="str">
            <v xml:space="preserve">Heat Pump Water Heater_Com, E - HWat  </v>
          </cell>
          <cell r="D237" t="str">
            <v>Water Heating</v>
          </cell>
          <cell r="E237" t="str">
            <v>Heat Pump Water Heater</v>
          </cell>
          <cell r="F237" t="str">
            <v/>
          </cell>
          <cell r="G237" t="e">
            <v>#VALUE!</v>
          </cell>
          <cell r="H237" t="str">
            <v>Replacement of failed or working storage-type electric resistance water heaters (≤ 120 gallons) in commercial facilities with more efficient storage-type heat pump water heaters.</v>
          </cell>
          <cell r="I237">
            <v>10</v>
          </cell>
          <cell r="J237" t="str">
            <v/>
          </cell>
          <cell r="K237" t="e">
            <v>#VALUE!</v>
          </cell>
          <cell r="L237" t="e">
            <v>#VALUE!</v>
          </cell>
          <cell r="M237" t="str">
            <v>E</v>
          </cell>
          <cell r="N237">
            <v>0</v>
          </cell>
          <cell r="O237" t="str">
            <v>Water Heating</v>
          </cell>
          <cell r="P237" t="str">
            <v/>
          </cell>
          <cell r="Q237" t="str">
            <v>Water Heating</v>
          </cell>
          <cell r="R237" t="str">
            <v/>
          </cell>
          <cell r="S237" t="str">
            <v/>
          </cell>
          <cell r="T237" t="str">
            <v>Y</v>
          </cell>
          <cell r="U237" t="str">
            <v/>
          </cell>
          <cell r="V237">
            <v>0</v>
          </cell>
        </row>
        <row r="238">
          <cell r="A238">
            <v>235</v>
          </cell>
          <cell r="B238" t="str">
            <v>Com</v>
          </cell>
          <cell r="C238" t="str">
            <v xml:space="preserve">FF Storage Water Heater_Com, G - HWat  </v>
          </cell>
          <cell r="D238" t="str">
            <v>Water Heating</v>
          </cell>
          <cell r="E238" t="str">
            <v>FF Storage Water Heater</v>
          </cell>
          <cell r="F238" t="str">
            <v/>
          </cell>
          <cell r="G238" t="e">
            <v>#VALUE!</v>
          </cell>
          <cell r="H238" t="str">
            <v>Replacement of failed or working storage-type FF water heaters in commercial facilities with more efficient storage-type FF water heaters.</v>
          </cell>
          <cell r="I238">
            <v>15</v>
          </cell>
          <cell r="J238" t="str">
            <v/>
          </cell>
          <cell r="K238" t="e">
            <v>#VALUE!</v>
          </cell>
          <cell r="L238" t="e">
            <v>#VALUE!</v>
          </cell>
          <cell r="M238" t="str">
            <v>G</v>
          </cell>
          <cell r="N238">
            <v>0</v>
          </cell>
          <cell r="O238" t="str">
            <v>Water Heating</v>
          </cell>
          <cell r="P238" t="str">
            <v/>
          </cell>
          <cell r="Q238" t="str">
            <v>Water Heating</v>
          </cell>
          <cell r="R238" t="str">
            <v/>
          </cell>
          <cell r="S238" t="str">
            <v/>
          </cell>
          <cell r="T238" t="str">
            <v>Y</v>
          </cell>
          <cell r="U238" t="str">
            <v/>
          </cell>
          <cell r="V238">
            <v>0</v>
          </cell>
        </row>
        <row r="239">
          <cell r="A239">
            <v>236</v>
          </cell>
          <cell r="B239" t="str">
            <v>Com</v>
          </cell>
          <cell r="C239" t="str">
            <v xml:space="preserve">FF Storage Water Heater_Com, O - HWat  </v>
          </cell>
          <cell r="D239" t="str">
            <v>Water Heating</v>
          </cell>
          <cell r="E239" t="str">
            <v>FF Storage Water Heater</v>
          </cell>
          <cell r="F239" t="str">
            <v/>
          </cell>
          <cell r="G239" t="e">
            <v>#VALUE!</v>
          </cell>
          <cell r="H239" t="str">
            <v>Replacement of failed or working storage-type FF water heaters in commercial facilities with more efficient storage-type FF water heaters.</v>
          </cell>
          <cell r="I239">
            <v>15</v>
          </cell>
          <cell r="J239" t="str">
            <v/>
          </cell>
          <cell r="K239" t="e">
            <v>#VALUE!</v>
          </cell>
          <cell r="L239" t="e">
            <v>#VALUE!</v>
          </cell>
          <cell r="M239" t="str">
            <v>O</v>
          </cell>
          <cell r="N239">
            <v>0</v>
          </cell>
          <cell r="O239" t="str">
            <v>Water Heating</v>
          </cell>
          <cell r="P239" t="str">
            <v/>
          </cell>
          <cell r="Q239" t="str">
            <v>Water Heating</v>
          </cell>
          <cell r="R239" t="str">
            <v/>
          </cell>
          <cell r="S239" t="str">
            <v/>
          </cell>
          <cell r="T239" t="str">
            <v>Y</v>
          </cell>
          <cell r="U239" t="str">
            <v/>
          </cell>
          <cell r="V239">
            <v>0</v>
          </cell>
        </row>
        <row r="240">
          <cell r="A240">
            <v>237</v>
          </cell>
          <cell r="B240" t="str">
            <v>Com</v>
          </cell>
          <cell r="C240" t="str">
            <v xml:space="preserve">FF Storage Water Heater_Com, P - HWat  </v>
          </cell>
          <cell r="D240" t="str">
            <v>Water Heating</v>
          </cell>
          <cell r="E240" t="str">
            <v>FF Storage Water Heater</v>
          </cell>
          <cell r="F240" t="str">
            <v/>
          </cell>
          <cell r="G240" t="e">
            <v>#VALUE!</v>
          </cell>
          <cell r="H240" t="str">
            <v>Replacement of failed or working storage-type FF water heaters in commercial facilities with more efficient storage-type FF water heaters.</v>
          </cell>
          <cell r="I240">
            <v>15</v>
          </cell>
          <cell r="J240" t="str">
            <v/>
          </cell>
          <cell r="K240" t="e">
            <v>#VALUE!</v>
          </cell>
          <cell r="L240" t="e">
            <v>#VALUE!</v>
          </cell>
          <cell r="M240" t="str">
            <v>Prp</v>
          </cell>
          <cell r="N240">
            <v>0</v>
          </cell>
          <cell r="O240" t="str">
            <v>Water Heating</v>
          </cell>
          <cell r="P240" t="str">
            <v/>
          </cell>
          <cell r="Q240" t="str">
            <v>Water Heating</v>
          </cell>
          <cell r="R240" t="str">
            <v/>
          </cell>
          <cell r="S240" t="str">
            <v/>
          </cell>
          <cell r="T240" t="str">
            <v>Y</v>
          </cell>
          <cell r="U240" t="str">
            <v/>
          </cell>
          <cell r="V240">
            <v>0</v>
          </cell>
        </row>
        <row r="241">
          <cell r="A241">
            <v>238</v>
          </cell>
          <cell r="B241" t="str">
            <v>Com</v>
          </cell>
          <cell r="C241" t="str">
            <v xml:space="preserve">FF Instantaneous Water Heater_Com, G - HWat  </v>
          </cell>
          <cell r="D241" t="str">
            <v>Water Heating</v>
          </cell>
          <cell r="E241" t="str">
            <v>FF Instantaneous Water Heater</v>
          </cell>
          <cell r="F241" t="str">
            <v/>
          </cell>
          <cell r="G241" t="e">
            <v>#VALUE!</v>
          </cell>
          <cell r="H241" t="str">
            <v>Replacement of failed or working tankless-type (instantaneous) FF water heaters in commercial facilities with more efficient tankless water heaters.</v>
          </cell>
          <cell r="I241">
            <v>20</v>
          </cell>
          <cell r="J241" t="str">
            <v/>
          </cell>
          <cell r="K241" t="e">
            <v>#VALUE!</v>
          </cell>
          <cell r="L241" t="e">
            <v>#VALUE!</v>
          </cell>
          <cell r="M241" t="str">
            <v>G</v>
          </cell>
          <cell r="N241">
            <v>0</v>
          </cell>
          <cell r="O241" t="str">
            <v>Water Heating</v>
          </cell>
          <cell r="P241" t="str">
            <v/>
          </cell>
          <cell r="Q241" t="str">
            <v>Water Heating</v>
          </cell>
          <cell r="R241" t="str">
            <v/>
          </cell>
          <cell r="S241" t="str">
            <v/>
          </cell>
          <cell r="T241" t="str">
            <v>Y</v>
          </cell>
          <cell r="U241" t="str">
            <v/>
          </cell>
          <cell r="V241">
            <v>0</v>
          </cell>
        </row>
        <row r="242">
          <cell r="A242">
            <v>239</v>
          </cell>
          <cell r="B242" t="str">
            <v>Com</v>
          </cell>
          <cell r="C242" t="str">
            <v xml:space="preserve">FF Instantaneous Water Heater_Com, O - HWat  </v>
          </cell>
          <cell r="D242" t="str">
            <v>Water Heating</v>
          </cell>
          <cell r="E242" t="str">
            <v>FF Instantaneous Water Heater</v>
          </cell>
          <cell r="F242" t="str">
            <v/>
          </cell>
          <cell r="G242" t="e">
            <v>#VALUE!</v>
          </cell>
          <cell r="H242" t="str">
            <v>Replacement of failed or working tankless-type (instantaneous) FF water heaters in commercial facilities with more efficient tankless water heaters.</v>
          </cell>
          <cell r="I242">
            <v>20</v>
          </cell>
          <cell r="J242" t="str">
            <v/>
          </cell>
          <cell r="K242" t="e">
            <v>#VALUE!</v>
          </cell>
          <cell r="L242" t="e">
            <v>#VALUE!</v>
          </cell>
          <cell r="M242" t="str">
            <v>O</v>
          </cell>
          <cell r="N242">
            <v>0</v>
          </cell>
          <cell r="O242" t="str">
            <v>Water Heating</v>
          </cell>
          <cell r="P242" t="str">
            <v/>
          </cell>
          <cell r="Q242" t="str">
            <v>Water Heating</v>
          </cell>
          <cell r="R242" t="str">
            <v/>
          </cell>
          <cell r="S242" t="str">
            <v/>
          </cell>
          <cell r="T242" t="str">
            <v>Y</v>
          </cell>
          <cell r="U242" t="str">
            <v/>
          </cell>
          <cell r="V242">
            <v>0</v>
          </cell>
        </row>
        <row r="243">
          <cell r="A243">
            <v>240</v>
          </cell>
          <cell r="B243" t="str">
            <v>Com</v>
          </cell>
          <cell r="C243" t="str">
            <v xml:space="preserve">FF Instantaneous Water Heater_Com, P - HWat  </v>
          </cell>
          <cell r="D243" t="str">
            <v>Water Heating</v>
          </cell>
          <cell r="E243" t="str">
            <v>FF Instantaneous Water Heater</v>
          </cell>
          <cell r="F243" t="str">
            <v/>
          </cell>
          <cell r="G243" t="e">
            <v>#VALUE!</v>
          </cell>
          <cell r="H243" t="str">
            <v>Replacement of failed or working tankless-type (instantaneous) FF water heaters in commercial facilities with more efficient tankless water heaters.</v>
          </cell>
          <cell r="I243">
            <v>20</v>
          </cell>
          <cell r="J243" t="str">
            <v/>
          </cell>
          <cell r="K243" t="e">
            <v>#VALUE!</v>
          </cell>
          <cell r="L243" t="e">
            <v>#VALUE!</v>
          </cell>
          <cell r="M243" t="str">
            <v>Prp</v>
          </cell>
          <cell r="N243">
            <v>0</v>
          </cell>
          <cell r="O243" t="str">
            <v>Water Heating</v>
          </cell>
          <cell r="P243" t="str">
            <v/>
          </cell>
          <cell r="Q243" t="str">
            <v>Water Heating</v>
          </cell>
          <cell r="R243" t="str">
            <v/>
          </cell>
          <cell r="S243" t="str">
            <v/>
          </cell>
          <cell r="T243" t="str">
            <v>Y</v>
          </cell>
          <cell r="U243" t="str">
            <v/>
          </cell>
          <cell r="V243">
            <v>0</v>
          </cell>
        </row>
        <row r="244">
          <cell r="A244">
            <v>241</v>
          </cell>
          <cell r="B244" t="str">
            <v>Com</v>
          </cell>
          <cell r="C244" t="str">
            <v xml:space="preserve">Clothes Dryer_Com, E - Appl </v>
          </cell>
          <cell r="D244" t="str">
            <v>Appliances</v>
          </cell>
          <cell r="E244" t="str">
            <v>FF Instantaneous Water Heater</v>
          </cell>
          <cell r="F244" t="str">
            <v/>
          </cell>
          <cell r="G244" t="e">
            <v>#VALUE!</v>
          </cell>
          <cell r="H244" t="str">
            <v>High efficiency commercial clothes dryers with moisture sensors</v>
          </cell>
          <cell r="I244">
            <v>14</v>
          </cell>
          <cell r="J244" t="str">
            <v/>
          </cell>
          <cell r="K244" t="e">
            <v>#VALUE!</v>
          </cell>
          <cell r="L244" t="e">
            <v>#VALUE!</v>
          </cell>
          <cell r="M244" t="str">
            <v>E</v>
          </cell>
          <cell r="N244">
            <v>0</v>
          </cell>
          <cell r="O244" t="str">
            <v>Appliances</v>
          </cell>
          <cell r="P244" t="str">
            <v/>
          </cell>
          <cell r="Q244" t="str">
            <v>Appliances</v>
          </cell>
          <cell r="R244" t="str">
            <v/>
          </cell>
          <cell r="S244" t="str">
            <v/>
          </cell>
          <cell r="T244" t="str">
            <v>Y</v>
          </cell>
          <cell r="U244" t="str">
            <v/>
          </cell>
          <cell r="V244">
            <v>0</v>
          </cell>
        </row>
        <row r="245">
          <cell r="A245">
            <v>242</v>
          </cell>
          <cell r="B245" t="str">
            <v>Com</v>
          </cell>
          <cell r="C245" t="str">
            <v xml:space="preserve">Clothes Dryer_Com, G - Oth </v>
          </cell>
          <cell r="D245" t="str">
            <v>Other</v>
          </cell>
          <cell r="E245" t="str">
            <v>FF Instantaneous Water Heater</v>
          </cell>
          <cell r="F245" t="str">
            <v/>
          </cell>
          <cell r="G245" t="e">
            <v>#VALUE!</v>
          </cell>
          <cell r="H245" t="str">
            <v>High efficiency commercial clothes dryers with moisture sensors</v>
          </cell>
          <cell r="I245">
            <v>14</v>
          </cell>
          <cell r="J245" t="str">
            <v/>
          </cell>
          <cell r="K245" t="e">
            <v>#VALUE!</v>
          </cell>
          <cell r="L245" t="e">
            <v>#VALUE!</v>
          </cell>
          <cell r="M245" t="str">
            <v>G</v>
          </cell>
          <cell r="N245">
            <v>0</v>
          </cell>
          <cell r="O245" t="str">
            <v>Other</v>
          </cell>
          <cell r="P245" t="str">
            <v/>
          </cell>
          <cell r="Q245" t="str">
            <v>Other</v>
          </cell>
          <cell r="R245" t="str">
            <v/>
          </cell>
          <cell r="S245" t="str">
            <v/>
          </cell>
          <cell r="T245" t="str">
            <v>Y</v>
          </cell>
          <cell r="U245" t="str">
            <v/>
          </cell>
          <cell r="V245">
            <v>0</v>
          </cell>
        </row>
        <row r="246">
          <cell r="A246">
            <v>243</v>
          </cell>
          <cell r="B246" t="str">
            <v>Com</v>
          </cell>
          <cell r="C246" t="str">
            <v xml:space="preserve">Clothes Dryer_Com, P - Oth </v>
          </cell>
          <cell r="D246" t="str">
            <v>Other</v>
          </cell>
          <cell r="E246" t="str">
            <v>FF Instantaneous Water Heater</v>
          </cell>
          <cell r="F246" t="str">
            <v/>
          </cell>
          <cell r="G246" t="e">
            <v>#VALUE!</v>
          </cell>
          <cell r="H246" t="str">
            <v>High efficiency commercial clothes dryers with moisture sensors</v>
          </cell>
          <cell r="I246">
            <v>14</v>
          </cell>
          <cell r="J246" t="str">
            <v/>
          </cell>
          <cell r="K246" t="e">
            <v>#VALUE!</v>
          </cell>
          <cell r="L246" t="e">
            <v>#VALUE!</v>
          </cell>
          <cell r="M246" t="str">
            <v>Prp</v>
          </cell>
          <cell r="N246">
            <v>0</v>
          </cell>
          <cell r="O246" t="str">
            <v>Other</v>
          </cell>
          <cell r="P246" t="str">
            <v/>
          </cell>
          <cell r="Q246" t="str">
            <v>Other</v>
          </cell>
          <cell r="R246" t="str">
            <v/>
          </cell>
          <cell r="S246" t="str">
            <v/>
          </cell>
          <cell r="T246" t="str">
            <v>Y</v>
          </cell>
          <cell r="U246" t="str">
            <v/>
          </cell>
          <cell r="V246">
            <v>0</v>
          </cell>
        </row>
        <row r="247">
          <cell r="A247">
            <v>244</v>
          </cell>
          <cell r="B247" t="str">
            <v>Com</v>
          </cell>
          <cell r="C247" t="str">
            <v xml:space="preserve">Pnemautic to DDC_Com, E - TotE [Building w Elec Heat] </v>
          </cell>
          <cell r="D247" t="str">
            <v>Total Electric</v>
          </cell>
          <cell r="E247" t="str">
            <v>Replace Pneumatic contols with DDC</v>
          </cell>
          <cell r="F247" t="str">
            <v>Replace Pneumatic contols with DDC - Building w Elec Heat</v>
          </cell>
          <cell r="G247" t="e">
            <v>#VALUE!</v>
          </cell>
          <cell r="H247"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47">
            <v>15</v>
          </cell>
          <cell r="J247" t="str">
            <v/>
          </cell>
          <cell r="K247" t="e">
            <v>#VALUE!</v>
          </cell>
          <cell r="L247" t="e">
            <v>#VALUE!</v>
          </cell>
          <cell r="M247" t="str">
            <v>E</v>
          </cell>
          <cell r="N247">
            <v>0</v>
          </cell>
          <cell r="O247" t="str">
            <v>Total Electric</v>
          </cell>
          <cell r="P247" t="str">
            <v/>
          </cell>
          <cell r="Q247" t="str">
            <v>Total Electric</v>
          </cell>
          <cell r="R247" t="str">
            <v/>
          </cell>
          <cell r="S247" t="str">
            <v/>
          </cell>
          <cell r="T247" t="str">
            <v>Y</v>
          </cell>
          <cell r="U247" t="str">
            <v/>
          </cell>
          <cell r="V247">
            <v>0</v>
          </cell>
        </row>
        <row r="248">
          <cell r="A248">
            <v>245</v>
          </cell>
          <cell r="B248" t="str">
            <v>Com</v>
          </cell>
          <cell r="C248" t="str">
            <v xml:space="preserve">Pnemautic to DDC_Com, E - TotE [Building w Gas Heat] </v>
          </cell>
          <cell r="D248" t="str">
            <v>Total Electric</v>
          </cell>
          <cell r="E248" t="str">
            <v>Replace Pneumatic contols with DDC</v>
          </cell>
          <cell r="F248" t="str">
            <v>Replace Pneumatic contols with DDC - Building w Gas Heat</v>
          </cell>
          <cell r="G248" t="e">
            <v>#VALUE!</v>
          </cell>
          <cell r="H248"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48">
            <v>15</v>
          </cell>
          <cell r="J248" t="str">
            <v/>
          </cell>
          <cell r="K248" t="e">
            <v>#VALUE!</v>
          </cell>
          <cell r="L248" t="e">
            <v>#VALUE!</v>
          </cell>
          <cell r="M248" t="str">
            <v>E</v>
          </cell>
          <cell r="N248">
            <v>0</v>
          </cell>
          <cell r="O248" t="str">
            <v>Total Electric</v>
          </cell>
          <cell r="P248" t="str">
            <v/>
          </cell>
          <cell r="Q248" t="str">
            <v>Total Electric</v>
          </cell>
          <cell r="R248" t="str">
            <v/>
          </cell>
          <cell r="S248" t="str">
            <v/>
          </cell>
          <cell r="T248" t="str">
            <v>Y</v>
          </cell>
          <cell r="U248" t="str">
            <v/>
          </cell>
          <cell r="V248">
            <v>245</v>
          </cell>
        </row>
        <row r="249">
          <cell r="A249">
            <v>246</v>
          </cell>
          <cell r="B249" t="str">
            <v>Com</v>
          </cell>
          <cell r="C249" t="str">
            <v xml:space="preserve">Pnemautic to DDC_Com, G - TotF [Building w Gas Heat] </v>
          </cell>
          <cell r="D249" t="str">
            <v>Total FF</v>
          </cell>
          <cell r="E249" t="str">
            <v>Replace Pneumatic contols with DDC</v>
          </cell>
          <cell r="F249" t="str">
            <v>Replace Pneumatic contols with DDC - Building w Gas Heat</v>
          </cell>
          <cell r="G249" t="e">
            <v>#VALUE!</v>
          </cell>
          <cell r="H249"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49">
            <v>15</v>
          </cell>
          <cell r="J249" t="str">
            <v/>
          </cell>
          <cell r="K249" t="e">
            <v>#VALUE!</v>
          </cell>
          <cell r="L249" t="e">
            <v>#VALUE!</v>
          </cell>
          <cell r="M249" t="str">
            <v>G</v>
          </cell>
          <cell r="N249">
            <v>0</v>
          </cell>
          <cell r="O249" t="str">
            <v>Total FF</v>
          </cell>
          <cell r="P249" t="str">
            <v/>
          </cell>
          <cell r="Q249" t="str">
            <v>Total FF</v>
          </cell>
          <cell r="R249" t="str">
            <v/>
          </cell>
          <cell r="S249" t="str">
            <v/>
          </cell>
          <cell r="T249" t="str">
            <v>Y</v>
          </cell>
          <cell r="U249" t="str">
            <v/>
          </cell>
          <cell r="V249">
            <v>245</v>
          </cell>
        </row>
        <row r="250">
          <cell r="A250">
            <v>247</v>
          </cell>
          <cell r="B250" t="str">
            <v>Com</v>
          </cell>
          <cell r="C250" t="str">
            <v xml:space="preserve">Pnemautic to DDC_Com, E - TotE [Building w Oil Heat] </v>
          </cell>
          <cell r="D250" t="str">
            <v>Total Electric</v>
          </cell>
          <cell r="E250" t="str">
            <v>Replace Pneumatic contols with DDC</v>
          </cell>
          <cell r="F250" t="str">
            <v>Replace Pneumatic contols with DDC - Building w Oil Heat</v>
          </cell>
          <cell r="G250" t="e">
            <v>#VALUE!</v>
          </cell>
          <cell r="H250"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50">
            <v>15</v>
          </cell>
          <cell r="J250" t="str">
            <v/>
          </cell>
          <cell r="K250" t="e">
            <v>#VALUE!</v>
          </cell>
          <cell r="L250" t="e">
            <v>#VALUE!</v>
          </cell>
          <cell r="M250" t="str">
            <v>E</v>
          </cell>
          <cell r="N250">
            <v>0</v>
          </cell>
          <cell r="O250" t="str">
            <v>Total Electric</v>
          </cell>
          <cell r="P250" t="str">
            <v/>
          </cell>
          <cell r="Q250" t="str">
            <v>Total Electric</v>
          </cell>
          <cell r="R250" t="str">
            <v/>
          </cell>
          <cell r="S250" t="str">
            <v/>
          </cell>
          <cell r="T250" t="str">
            <v>Y</v>
          </cell>
          <cell r="U250" t="str">
            <v/>
          </cell>
          <cell r="V250">
            <v>247</v>
          </cell>
        </row>
        <row r="251">
          <cell r="A251">
            <v>248</v>
          </cell>
          <cell r="B251" t="str">
            <v>Com</v>
          </cell>
          <cell r="C251" t="str">
            <v xml:space="preserve">Pnemautic to DDC_Com, O - TotF [Building w Oil Heat] </v>
          </cell>
          <cell r="D251" t="str">
            <v>Total FF</v>
          </cell>
          <cell r="E251" t="str">
            <v>Replace Pneumatic contols with DDC</v>
          </cell>
          <cell r="F251" t="str">
            <v>Replace Pneumatic contols with DDC - Building w Oil Heat</v>
          </cell>
          <cell r="G251" t="e">
            <v>#VALUE!</v>
          </cell>
          <cell r="H251"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51">
            <v>15</v>
          </cell>
          <cell r="J251" t="str">
            <v/>
          </cell>
          <cell r="K251" t="e">
            <v>#VALUE!</v>
          </cell>
          <cell r="L251" t="e">
            <v>#VALUE!</v>
          </cell>
          <cell r="M251" t="str">
            <v>O</v>
          </cell>
          <cell r="N251">
            <v>0</v>
          </cell>
          <cell r="O251" t="str">
            <v>Total FF</v>
          </cell>
          <cell r="P251" t="str">
            <v/>
          </cell>
          <cell r="Q251" t="str">
            <v>Total FF</v>
          </cell>
          <cell r="R251" t="str">
            <v/>
          </cell>
          <cell r="S251" t="str">
            <v/>
          </cell>
          <cell r="T251" t="str">
            <v>Y</v>
          </cell>
          <cell r="U251" t="str">
            <v/>
          </cell>
          <cell r="V251">
            <v>247</v>
          </cell>
        </row>
        <row r="252">
          <cell r="A252">
            <v>249</v>
          </cell>
          <cell r="B252" t="str">
            <v>Com</v>
          </cell>
          <cell r="C252" t="str">
            <v xml:space="preserve">Pnemautic to DDC_Com, E - TotE [Building w Propane Heat] </v>
          </cell>
          <cell r="D252" t="str">
            <v>Total Electric</v>
          </cell>
          <cell r="E252" t="str">
            <v>Replace Pneumatic contols with DDC</v>
          </cell>
          <cell r="F252" t="str">
            <v>Replace Pneumatic contols with DDC - Building w Propane Heat</v>
          </cell>
          <cell r="G252" t="e">
            <v>#VALUE!</v>
          </cell>
          <cell r="H252"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52">
            <v>15</v>
          </cell>
          <cell r="J252" t="str">
            <v/>
          </cell>
          <cell r="K252" t="e">
            <v>#VALUE!</v>
          </cell>
          <cell r="L252" t="e">
            <v>#VALUE!</v>
          </cell>
          <cell r="M252" t="str">
            <v>E</v>
          </cell>
          <cell r="N252">
            <v>0</v>
          </cell>
          <cell r="O252" t="str">
            <v>Total Electric</v>
          </cell>
          <cell r="P252" t="str">
            <v/>
          </cell>
          <cell r="Q252" t="str">
            <v>Total Electric</v>
          </cell>
          <cell r="R252" t="str">
            <v/>
          </cell>
          <cell r="S252" t="str">
            <v/>
          </cell>
          <cell r="T252" t="str">
            <v>Y</v>
          </cell>
          <cell r="U252" t="str">
            <v/>
          </cell>
          <cell r="V252">
            <v>249</v>
          </cell>
        </row>
        <row r="253">
          <cell r="A253">
            <v>250</v>
          </cell>
          <cell r="B253" t="str">
            <v>Com</v>
          </cell>
          <cell r="C253" t="str">
            <v xml:space="preserve">Pnemautic to DDC_Com, P - TotF [Building w Propane Heat] </v>
          </cell>
          <cell r="D253" t="str">
            <v>Total FF</v>
          </cell>
          <cell r="E253" t="str">
            <v>Replace Pneumatic contols with DDC</v>
          </cell>
          <cell r="F253" t="str">
            <v>Replace Pneumatic contols with DDC - Building w Propane Heat</v>
          </cell>
          <cell r="G253" t="e">
            <v>#VALUE!</v>
          </cell>
          <cell r="H253" t="str">
            <v>Solid-state sensors and controllers used in DDC systems have considerable energy-efficiency advantages over conventional pneumatic systems. Substantial advantages are realized in calibration and maintenance, but the critical value lies in the accuracy and reliability of the DDC systems. These features can yield operational energy savings of 15% and greater when compared to the conventional pneumatic system. The inherently precise positioning of valves and dampers with EMCS control loops and blocks are responsible for these energy savings. For instance, to realize the energy-savings opportunity offered by VAV fume hoods, an 8:1 turndown ratio of the exhaust airflow is required. Pneumatic airflow systems typically lose accuracy at 25% of their span, resulting in the capability of only a 4:1 turndown ratio. Solid-state DDC systems provide the degree of precise airflow measurement and control that enables the operation of these VAV systems</v>
          </cell>
          <cell r="I253">
            <v>15</v>
          </cell>
          <cell r="J253" t="str">
            <v/>
          </cell>
          <cell r="K253" t="e">
            <v>#VALUE!</v>
          </cell>
          <cell r="L253" t="e">
            <v>#VALUE!</v>
          </cell>
          <cell r="M253" t="str">
            <v>Prp</v>
          </cell>
          <cell r="N253">
            <v>0</v>
          </cell>
          <cell r="O253" t="str">
            <v>Total FF</v>
          </cell>
          <cell r="P253" t="str">
            <v/>
          </cell>
          <cell r="Q253" t="str">
            <v>Total FF</v>
          </cell>
          <cell r="R253" t="str">
            <v/>
          </cell>
          <cell r="S253" t="str">
            <v/>
          </cell>
          <cell r="T253" t="str">
            <v>Y</v>
          </cell>
          <cell r="U253" t="str">
            <v/>
          </cell>
          <cell r="V253">
            <v>249</v>
          </cell>
        </row>
        <row r="254">
          <cell r="A254">
            <v>251</v>
          </cell>
          <cell r="B254" t="str">
            <v>Com</v>
          </cell>
          <cell r="C254" t="str">
            <v xml:space="preserve">Data Center_Com, E - TotE [Building w Elec Heat] </v>
          </cell>
          <cell r="D254" t="str">
            <v>Total Electric</v>
          </cell>
          <cell r="E254" t="str">
            <v xml:space="preserve">Comprehensive Data Center </v>
          </cell>
          <cell r="F254" t="str">
            <v>Data Center Building W Elec Heat</v>
          </cell>
          <cell r="G254" t="e">
            <v>#VALUE!</v>
          </cell>
          <cell r="H254" t="str">
            <v>Comprehensive data center design or retrofit for energy effiency</v>
          </cell>
          <cell r="I254">
            <v>15</v>
          </cell>
          <cell r="J254" t="str">
            <v/>
          </cell>
          <cell r="K254" t="e">
            <v>#VALUE!</v>
          </cell>
          <cell r="L254" t="e">
            <v>#VALUE!</v>
          </cell>
          <cell r="M254" t="str">
            <v>E</v>
          </cell>
          <cell r="N254">
            <v>0</v>
          </cell>
          <cell r="O254" t="str">
            <v>Total Electric</v>
          </cell>
          <cell r="P254" t="str">
            <v/>
          </cell>
          <cell r="Q254" t="str">
            <v>Total Electric</v>
          </cell>
          <cell r="R254" t="str">
            <v/>
          </cell>
          <cell r="S254" t="str">
            <v/>
          </cell>
          <cell r="T254" t="str">
            <v>Y</v>
          </cell>
          <cell r="U254" t="str">
            <v/>
          </cell>
          <cell r="V254">
            <v>0</v>
          </cell>
        </row>
        <row r="255">
          <cell r="A255">
            <v>252</v>
          </cell>
          <cell r="B255" t="str">
            <v>Com</v>
          </cell>
          <cell r="C255" t="str">
            <v xml:space="preserve">Data Center_Com, E - TotE [Building w Gas Heat] </v>
          </cell>
          <cell r="D255" t="str">
            <v>Total Electric</v>
          </cell>
          <cell r="E255" t="str">
            <v xml:space="preserve">Comprehensive Data Center </v>
          </cell>
          <cell r="F255" t="str">
            <v>Data Center Building W Gas Heat</v>
          </cell>
          <cell r="G255" t="e">
            <v>#VALUE!</v>
          </cell>
          <cell r="H255" t="str">
            <v>Comprehensive data center design or retrofit for energy effiency</v>
          </cell>
          <cell r="I255">
            <v>15</v>
          </cell>
          <cell r="J255" t="str">
            <v/>
          </cell>
          <cell r="K255" t="e">
            <v>#VALUE!</v>
          </cell>
          <cell r="L255" t="e">
            <v>#VALUE!</v>
          </cell>
          <cell r="M255" t="str">
            <v>E</v>
          </cell>
          <cell r="N255">
            <v>0</v>
          </cell>
          <cell r="O255" t="str">
            <v>Total Electric</v>
          </cell>
          <cell r="P255" t="str">
            <v/>
          </cell>
          <cell r="Q255" t="str">
            <v>Total Electric</v>
          </cell>
          <cell r="R255" t="str">
            <v/>
          </cell>
          <cell r="S255" t="str">
            <v/>
          </cell>
          <cell r="T255" t="str">
            <v>Y</v>
          </cell>
          <cell r="U255" t="str">
            <v/>
          </cell>
          <cell r="V255">
            <v>252</v>
          </cell>
        </row>
        <row r="256">
          <cell r="A256">
            <v>253</v>
          </cell>
          <cell r="B256" t="str">
            <v>Com</v>
          </cell>
          <cell r="C256" t="str">
            <v xml:space="preserve">Data Center_Com, G - TotF [Building w Gas Heat] </v>
          </cell>
          <cell r="D256" t="str">
            <v>Total FF</v>
          </cell>
          <cell r="E256" t="str">
            <v xml:space="preserve">Comprehensive Data Center </v>
          </cell>
          <cell r="F256" t="str">
            <v>Data Center Building W Gas Heat</v>
          </cell>
          <cell r="G256" t="e">
            <v>#VALUE!</v>
          </cell>
          <cell r="H256" t="str">
            <v>Comprehensive data center design or retrofit for energy effiency</v>
          </cell>
          <cell r="I256">
            <v>15</v>
          </cell>
          <cell r="J256" t="str">
            <v/>
          </cell>
          <cell r="K256" t="e">
            <v>#VALUE!</v>
          </cell>
          <cell r="L256" t="e">
            <v>#VALUE!</v>
          </cell>
          <cell r="M256" t="str">
            <v>G</v>
          </cell>
          <cell r="N256">
            <v>0</v>
          </cell>
          <cell r="O256" t="str">
            <v>Total FF</v>
          </cell>
          <cell r="P256" t="str">
            <v/>
          </cell>
          <cell r="Q256" t="str">
            <v>Total FF</v>
          </cell>
          <cell r="R256" t="str">
            <v/>
          </cell>
          <cell r="S256" t="str">
            <v/>
          </cell>
          <cell r="T256" t="str">
            <v>Y</v>
          </cell>
          <cell r="U256" t="str">
            <v/>
          </cell>
          <cell r="V256">
            <v>252</v>
          </cell>
        </row>
        <row r="257">
          <cell r="A257">
            <v>254</v>
          </cell>
          <cell r="B257" t="str">
            <v>Com</v>
          </cell>
          <cell r="C257" t="str">
            <v xml:space="preserve">Data Center_Com, E - TotE [Building w Oil Heat] </v>
          </cell>
          <cell r="D257" t="str">
            <v>Total Electric</v>
          </cell>
          <cell r="E257" t="str">
            <v xml:space="preserve">Comprehensive Data Center </v>
          </cell>
          <cell r="F257" t="str">
            <v>Data Center Building W Oil Heat</v>
          </cell>
          <cell r="G257" t="e">
            <v>#VALUE!</v>
          </cell>
          <cell r="H257" t="str">
            <v>Comprehensive data center design or retrofit for energy effiency</v>
          </cell>
          <cell r="I257">
            <v>15</v>
          </cell>
          <cell r="J257" t="str">
            <v/>
          </cell>
          <cell r="K257" t="e">
            <v>#VALUE!</v>
          </cell>
          <cell r="L257" t="e">
            <v>#VALUE!</v>
          </cell>
          <cell r="M257" t="str">
            <v>E</v>
          </cell>
          <cell r="N257">
            <v>0</v>
          </cell>
          <cell r="O257" t="str">
            <v>Total Electric</v>
          </cell>
          <cell r="P257" t="str">
            <v/>
          </cell>
          <cell r="Q257" t="str">
            <v>Total Electric</v>
          </cell>
          <cell r="R257" t="str">
            <v/>
          </cell>
          <cell r="S257" t="str">
            <v/>
          </cell>
          <cell r="T257" t="str">
            <v>Y</v>
          </cell>
          <cell r="U257" t="str">
            <v/>
          </cell>
          <cell r="V257">
            <v>254</v>
          </cell>
        </row>
        <row r="258">
          <cell r="A258">
            <v>255</v>
          </cell>
          <cell r="B258" t="str">
            <v>Com</v>
          </cell>
          <cell r="C258" t="str">
            <v xml:space="preserve">Data Center_Com, O - TotF [Building w Oil Heat] </v>
          </cell>
          <cell r="D258" t="str">
            <v>Total FF</v>
          </cell>
          <cell r="E258" t="str">
            <v xml:space="preserve">Comprehensive Data Center </v>
          </cell>
          <cell r="F258" t="str">
            <v>Data Center Building W Oil Heat</v>
          </cell>
          <cell r="G258" t="e">
            <v>#VALUE!</v>
          </cell>
          <cell r="H258" t="str">
            <v>Comprehensive data center design or retrofit for energy effiency</v>
          </cell>
          <cell r="I258">
            <v>15</v>
          </cell>
          <cell r="J258" t="str">
            <v/>
          </cell>
          <cell r="K258" t="e">
            <v>#VALUE!</v>
          </cell>
          <cell r="L258" t="e">
            <v>#VALUE!</v>
          </cell>
          <cell r="M258" t="str">
            <v>O</v>
          </cell>
          <cell r="N258">
            <v>0</v>
          </cell>
          <cell r="O258" t="str">
            <v>Total FF</v>
          </cell>
          <cell r="P258" t="str">
            <v/>
          </cell>
          <cell r="Q258" t="str">
            <v>Total FF</v>
          </cell>
          <cell r="R258" t="str">
            <v/>
          </cell>
          <cell r="S258" t="str">
            <v/>
          </cell>
          <cell r="T258" t="str">
            <v>Y</v>
          </cell>
          <cell r="U258" t="str">
            <v/>
          </cell>
          <cell r="V258">
            <v>254</v>
          </cell>
        </row>
        <row r="259">
          <cell r="A259">
            <v>256</v>
          </cell>
          <cell r="B259" t="str">
            <v>Com</v>
          </cell>
          <cell r="C259" t="str">
            <v xml:space="preserve">Data Center_Com, E - TotE [Building w Propane Heat] </v>
          </cell>
          <cell r="D259" t="str">
            <v>Total Electric</v>
          </cell>
          <cell r="E259" t="str">
            <v xml:space="preserve">Comprehensive Data Center </v>
          </cell>
          <cell r="F259" t="str">
            <v>Data Center Building W Propane Heat</v>
          </cell>
          <cell r="G259" t="e">
            <v>#VALUE!</v>
          </cell>
          <cell r="H259" t="str">
            <v>Comprehensive data center design or retrofit for energy effiency</v>
          </cell>
          <cell r="I259">
            <v>15</v>
          </cell>
          <cell r="J259" t="str">
            <v/>
          </cell>
          <cell r="K259" t="e">
            <v>#VALUE!</v>
          </cell>
          <cell r="L259" t="e">
            <v>#VALUE!</v>
          </cell>
          <cell r="M259" t="str">
            <v>E</v>
          </cell>
          <cell r="N259">
            <v>0</v>
          </cell>
          <cell r="O259" t="str">
            <v>Total Electric</v>
          </cell>
          <cell r="P259" t="str">
            <v/>
          </cell>
          <cell r="Q259" t="str">
            <v>Total Electric</v>
          </cell>
          <cell r="R259" t="str">
            <v/>
          </cell>
          <cell r="S259" t="str">
            <v/>
          </cell>
          <cell r="T259" t="str">
            <v>Y</v>
          </cell>
          <cell r="U259" t="str">
            <v/>
          </cell>
          <cell r="V259">
            <v>256</v>
          </cell>
        </row>
        <row r="260">
          <cell r="A260">
            <v>257</v>
          </cell>
          <cell r="B260" t="str">
            <v>Com</v>
          </cell>
          <cell r="C260" t="str">
            <v xml:space="preserve">Data Center_Com, P - TotF [Building w Propane Heat] </v>
          </cell>
          <cell r="D260" t="str">
            <v>Total FF</v>
          </cell>
          <cell r="E260" t="str">
            <v xml:space="preserve">Comprehensive Data Center </v>
          </cell>
          <cell r="F260" t="str">
            <v>Data Center Building W Propane Heat</v>
          </cell>
          <cell r="G260" t="e">
            <v>#VALUE!</v>
          </cell>
          <cell r="H260" t="str">
            <v>Comprehensive data center design or retrofit for energy effiency</v>
          </cell>
          <cell r="I260">
            <v>15</v>
          </cell>
          <cell r="J260" t="str">
            <v/>
          </cell>
          <cell r="K260" t="e">
            <v>#VALUE!</v>
          </cell>
          <cell r="L260" t="e">
            <v>#VALUE!</v>
          </cell>
          <cell r="M260" t="str">
            <v>Prp</v>
          </cell>
          <cell r="N260">
            <v>0</v>
          </cell>
          <cell r="O260" t="str">
            <v>Total FF</v>
          </cell>
          <cell r="P260" t="str">
            <v/>
          </cell>
          <cell r="Q260" t="str">
            <v>Total FF</v>
          </cell>
          <cell r="R260" t="str">
            <v/>
          </cell>
          <cell r="S260" t="str">
            <v/>
          </cell>
          <cell r="T260" t="str">
            <v>Y</v>
          </cell>
          <cell r="U260" t="str">
            <v/>
          </cell>
          <cell r="V260">
            <v>256</v>
          </cell>
        </row>
        <row r="261">
          <cell r="A261">
            <v>258</v>
          </cell>
          <cell r="B261" t="str">
            <v>Com</v>
          </cell>
          <cell r="C261" t="str">
            <v xml:space="preserve">RCx_Com, E - TotE [Building w Elec Heat] </v>
          </cell>
          <cell r="D261" t="str">
            <v>Total Electric</v>
          </cell>
          <cell r="E261" t="str">
            <v>RetroCommissioning</v>
          </cell>
          <cell r="F261" t="str">
            <v/>
          </cell>
          <cell r="G261" t="e">
            <v>#VALUE!</v>
          </cell>
          <cell r="H261" t="str">
            <v>Retrocommissioning and energy management activities, focusing on operational savings</v>
          </cell>
          <cell r="I261">
            <v>8</v>
          </cell>
          <cell r="J261" t="str">
            <v/>
          </cell>
          <cell r="K261" t="e">
            <v>#VALUE!</v>
          </cell>
          <cell r="L261" t="e">
            <v>#VALUE!</v>
          </cell>
          <cell r="M261" t="str">
            <v>E</v>
          </cell>
          <cell r="N261">
            <v>0</v>
          </cell>
          <cell r="O261" t="str">
            <v>Total Electric</v>
          </cell>
          <cell r="P261" t="str">
            <v/>
          </cell>
          <cell r="Q261" t="str">
            <v>Total Electric</v>
          </cell>
          <cell r="R261" t="str">
            <v/>
          </cell>
          <cell r="S261" t="str">
            <v/>
          </cell>
          <cell r="T261" t="str">
            <v>Y</v>
          </cell>
          <cell r="U261" t="str">
            <v/>
          </cell>
          <cell r="V261">
            <v>0</v>
          </cell>
        </row>
        <row r="262">
          <cell r="A262">
            <v>259</v>
          </cell>
          <cell r="B262" t="str">
            <v>Com</v>
          </cell>
          <cell r="C262" t="str">
            <v xml:space="preserve">RCx_Com, E - TotE [Building w Gas Heat] </v>
          </cell>
          <cell r="D262" t="str">
            <v>Total Electric</v>
          </cell>
          <cell r="E262" t="str">
            <v>RetroCommissioning</v>
          </cell>
          <cell r="F262" t="str">
            <v/>
          </cell>
          <cell r="G262" t="e">
            <v>#VALUE!</v>
          </cell>
          <cell r="H262" t="str">
            <v>Retrocommissioning and energy management activities, focusing on operational savings</v>
          </cell>
          <cell r="I262">
            <v>8</v>
          </cell>
          <cell r="J262" t="str">
            <v/>
          </cell>
          <cell r="K262" t="e">
            <v>#VALUE!</v>
          </cell>
          <cell r="L262" t="e">
            <v>#VALUE!</v>
          </cell>
          <cell r="M262" t="str">
            <v>E</v>
          </cell>
          <cell r="N262">
            <v>0</v>
          </cell>
          <cell r="O262" t="str">
            <v>Total Electric</v>
          </cell>
          <cell r="P262" t="str">
            <v/>
          </cell>
          <cell r="Q262" t="str">
            <v>Total Electric</v>
          </cell>
          <cell r="R262" t="str">
            <v/>
          </cell>
          <cell r="S262" t="str">
            <v/>
          </cell>
          <cell r="T262" t="str">
            <v>Y</v>
          </cell>
          <cell r="U262" t="str">
            <v/>
          </cell>
          <cell r="V262">
            <v>259</v>
          </cell>
        </row>
        <row r="263">
          <cell r="A263">
            <v>260</v>
          </cell>
          <cell r="B263" t="str">
            <v>Com</v>
          </cell>
          <cell r="C263" t="str">
            <v xml:space="preserve">RCx_Com, G - TotF [Building w Gas Heat] </v>
          </cell>
          <cell r="D263" t="str">
            <v>Total FF</v>
          </cell>
          <cell r="E263" t="str">
            <v>RetroCommissioning</v>
          </cell>
          <cell r="F263" t="str">
            <v/>
          </cell>
          <cell r="G263" t="e">
            <v>#VALUE!</v>
          </cell>
          <cell r="H263" t="str">
            <v>Retrocommissioning and energy management activities, focusing on operational savings</v>
          </cell>
          <cell r="I263">
            <v>8</v>
          </cell>
          <cell r="J263" t="str">
            <v/>
          </cell>
          <cell r="K263" t="e">
            <v>#VALUE!</v>
          </cell>
          <cell r="L263" t="e">
            <v>#VALUE!</v>
          </cell>
          <cell r="M263" t="str">
            <v>G</v>
          </cell>
          <cell r="N263">
            <v>0</v>
          </cell>
          <cell r="O263" t="str">
            <v>Total FF</v>
          </cell>
          <cell r="P263" t="str">
            <v/>
          </cell>
          <cell r="Q263" t="str">
            <v>Total FF</v>
          </cell>
          <cell r="R263" t="str">
            <v/>
          </cell>
          <cell r="S263" t="str">
            <v/>
          </cell>
          <cell r="T263" t="str">
            <v>Y</v>
          </cell>
          <cell r="U263" t="str">
            <v/>
          </cell>
          <cell r="V263">
            <v>259</v>
          </cell>
        </row>
        <row r="264">
          <cell r="A264">
            <v>261</v>
          </cell>
          <cell r="B264" t="str">
            <v>Com</v>
          </cell>
          <cell r="C264" t="str">
            <v xml:space="preserve">RCx_Com, E - TotE [Building w Oil Heat] </v>
          </cell>
          <cell r="D264" t="str">
            <v>Total Electric</v>
          </cell>
          <cell r="E264" t="str">
            <v>RetroCommissioning</v>
          </cell>
          <cell r="F264" t="str">
            <v/>
          </cell>
          <cell r="G264" t="e">
            <v>#VALUE!</v>
          </cell>
          <cell r="H264" t="str">
            <v>Retrocommissioning and energy management activities, focusing on operational savings</v>
          </cell>
          <cell r="I264">
            <v>8</v>
          </cell>
          <cell r="J264" t="str">
            <v/>
          </cell>
          <cell r="K264" t="e">
            <v>#VALUE!</v>
          </cell>
          <cell r="L264" t="e">
            <v>#VALUE!</v>
          </cell>
          <cell r="M264" t="str">
            <v>E</v>
          </cell>
          <cell r="N264">
            <v>0</v>
          </cell>
          <cell r="O264" t="str">
            <v>Total Electric</v>
          </cell>
          <cell r="P264" t="str">
            <v/>
          </cell>
          <cell r="Q264" t="str">
            <v>Total Electric</v>
          </cell>
          <cell r="R264" t="str">
            <v/>
          </cell>
          <cell r="S264" t="str">
            <v/>
          </cell>
          <cell r="T264" t="str">
            <v>Y</v>
          </cell>
          <cell r="U264" t="str">
            <v/>
          </cell>
          <cell r="V264">
            <v>261</v>
          </cell>
        </row>
        <row r="265">
          <cell r="A265">
            <v>262</v>
          </cell>
          <cell r="B265" t="str">
            <v>Com</v>
          </cell>
          <cell r="C265" t="str">
            <v xml:space="preserve">RCx_Com, O - TotF [Building w Oil Heat] </v>
          </cell>
          <cell r="D265" t="str">
            <v>Total FF</v>
          </cell>
          <cell r="E265" t="str">
            <v>RetroCommissioning</v>
          </cell>
          <cell r="F265" t="str">
            <v/>
          </cell>
          <cell r="G265" t="e">
            <v>#VALUE!</v>
          </cell>
          <cell r="H265" t="str">
            <v>Retrocommissioning and energy management activities, focusing on operational savings</v>
          </cell>
          <cell r="I265">
            <v>8</v>
          </cell>
          <cell r="J265" t="str">
            <v/>
          </cell>
          <cell r="K265" t="e">
            <v>#VALUE!</v>
          </cell>
          <cell r="L265" t="e">
            <v>#VALUE!</v>
          </cell>
          <cell r="M265" t="str">
            <v>O</v>
          </cell>
          <cell r="N265">
            <v>0</v>
          </cell>
          <cell r="O265" t="str">
            <v>Total FF</v>
          </cell>
          <cell r="P265" t="str">
            <v/>
          </cell>
          <cell r="Q265" t="str">
            <v>Total FF</v>
          </cell>
          <cell r="R265" t="str">
            <v/>
          </cell>
          <cell r="S265" t="str">
            <v/>
          </cell>
          <cell r="T265" t="str">
            <v>Y</v>
          </cell>
          <cell r="U265" t="str">
            <v/>
          </cell>
          <cell r="V265">
            <v>261</v>
          </cell>
        </row>
        <row r="266">
          <cell r="A266">
            <v>263</v>
          </cell>
          <cell r="B266" t="str">
            <v>Com</v>
          </cell>
          <cell r="C266" t="str">
            <v xml:space="preserve">RCx_Com, E - TotE [Building w Propane Heat] </v>
          </cell>
          <cell r="D266" t="str">
            <v>Total Electric</v>
          </cell>
          <cell r="E266" t="str">
            <v>RetroCommissioning</v>
          </cell>
          <cell r="F266" t="str">
            <v/>
          </cell>
          <cell r="G266" t="e">
            <v>#VALUE!</v>
          </cell>
          <cell r="H266" t="str">
            <v>Retrocommissioning and energy management activities, focusing on operational savings</v>
          </cell>
          <cell r="I266">
            <v>8</v>
          </cell>
          <cell r="J266" t="str">
            <v/>
          </cell>
          <cell r="K266" t="e">
            <v>#VALUE!</v>
          </cell>
          <cell r="L266" t="e">
            <v>#VALUE!</v>
          </cell>
          <cell r="M266" t="str">
            <v>E</v>
          </cell>
          <cell r="N266">
            <v>0</v>
          </cell>
          <cell r="O266" t="str">
            <v>Total Electric</v>
          </cell>
          <cell r="P266" t="str">
            <v/>
          </cell>
          <cell r="Q266" t="str">
            <v>Total Electric</v>
          </cell>
          <cell r="R266" t="str">
            <v/>
          </cell>
          <cell r="S266" t="str">
            <v/>
          </cell>
          <cell r="T266" t="str">
            <v>Y</v>
          </cell>
          <cell r="U266" t="str">
            <v/>
          </cell>
          <cell r="V266">
            <v>263</v>
          </cell>
        </row>
        <row r="267">
          <cell r="A267">
            <v>264</v>
          </cell>
          <cell r="B267" t="str">
            <v>Com</v>
          </cell>
          <cell r="C267" t="str">
            <v xml:space="preserve">RCx_Com, P - TotF [Building w Propane Heat] </v>
          </cell>
          <cell r="D267" t="str">
            <v>Total FF</v>
          </cell>
          <cell r="E267" t="str">
            <v>RetroCommissioning</v>
          </cell>
          <cell r="F267" t="str">
            <v/>
          </cell>
          <cell r="G267" t="e">
            <v>#VALUE!</v>
          </cell>
          <cell r="H267" t="str">
            <v>Retrocommissioning and energy management activities, focusing on operational savings</v>
          </cell>
          <cell r="I267">
            <v>8</v>
          </cell>
          <cell r="J267" t="str">
            <v/>
          </cell>
          <cell r="K267" t="e">
            <v>#VALUE!</v>
          </cell>
          <cell r="L267" t="e">
            <v>#VALUE!</v>
          </cell>
          <cell r="M267" t="str">
            <v>Prp</v>
          </cell>
          <cell r="N267">
            <v>0</v>
          </cell>
          <cell r="O267" t="str">
            <v>Total FF</v>
          </cell>
          <cell r="P267" t="str">
            <v/>
          </cell>
          <cell r="Q267" t="str">
            <v>Total FF</v>
          </cell>
          <cell r="R267" t="str">
            <v/>
          </cell>
          <cell r="S267" t="str">
            <v/>
          </cell>
          <cell r="T267" t="str">
            <v>Y</v>
          </cell>
          <cell r="U267" t="str">
            <v/>
          </cell>
          <cell r="V267">
            <v>263</v>
          </cell>
        </row>
        <row r="268">
          <cell r="A268">
            <v>265</v>
          </cell>
          <cell r="B268" t="str">
            <v>Com</v>
          </cell>
          <cell r="C268" t="str">
            <v xml:space="preserve">Commissioning_Com, E - TotE [Building w Elec Heat] </v>
          </cell>
          <cell r="D268" t="str">
            <v>Total Electric</v>
          </cell>
          <cell r="E268" t="str">
            <v>Commissioning</v>
          </cell>
          <cell r="F268" t="str">
            <v>Commissioning - Building w Elec Heat</v>
          </cell>
          <cell r="G268" t="e">
            <v>#VALUE!</v>
          </cell>
          <cell r="H268" t="str">
            <v>Whole building commissioning of new buildings to ensure optimized design, installation and operation of systems.</v>
          </cell>
          <cell r="I268">
            <v>8</v>
          </cell>
          <cell r="J268" t="str">
            <v/>
          </cell>
          <cell r="K268" t="e">
            <v>#VALUE!</v>
          </cell>
          <cell r="L268" t="e">
            <v>#VALUE!</v>
          </cell>
          <cell r="M268" t="str">
            <v>E</v>
          </cell>
          <cell r="N268">
            <v>0</v>
          </cell>
          <cell r="O268" t="str">
            <v>Total Electric</v>
          </cell>
          <cell r="P268" t="str">
            <v/>
          </cell>
          <cell r="Q268" t="str">
            <v>Total Electric</v>
          </cell>
          <cell r="R268" t="str">
            <v/>
          </cell>
          <cell r="S268" t="str">
            <v/>
          </cell>
          <cell r="T268" t="str">
            <v>Y</v>
          </cell>
          <cell r="U268" t="str">
            <v/>
          </cell>
          <cell r="V268">
            <v>0</v>
          </cell>
        </row>
        <row r="269">
          <cell r="A269">
            <v>266</v>
          </cell>
          <cell r="B269" t="str">
            <v>Com</v>
          </cell>
          <cell r="C269" t="str">
            <v xml:space="preserve">Commissioning_Com, E - TotE [Building w Gas Heat] </v>
          </cell>
          <cell r="D269" t="str">
            <v>Total Electric</v>
          </cell>
          <cell r="E269" t="str">
            <v>Commissioning</v>
          </cell>
          <cell r="F269" t="str">
            <v>Commissioning - Building w Gas Heat</v>
          </cell>
          <cell r="G269" t="e">
            <v>#VALUE!</v>
          </cell>
          <cell r="H269" t="str">
            <v>Whole building commissioning of new buildings to ensure optimized design, installation and operation of systems.</v>
          </cell>
          <cell r="I269">
            <v>8</v>
          </cell>
          <cell r="J269" t="str">
            <v/>
          </cell>
          <cell r="K269" t="e">
            <v>#VALUE!</v>
          </cell>
          <cell r="L269" t="e">
            <v>#VALUE!</v>
          </cell>
          <cell r="M269" t="str">
            <v>E</v>
          </cell>
          <cell r="N269">
            <v>0</v>
          </cell>
          <cell r="O269" t="str">
            <v>Total Electric</v>
          </cell>
          <cell r="P269" t="str">
            <v/>
          </cell>
          <cell r="Q269" t="str">
            <v>Total Electric</v>
          </cell>
          <cell r="R269" t="str">
            <v/>
          </cell>
          <cell r="S269" t="str">
            <v/>
          </cell>
          <cell r="T269" t="str">
            <v>Y</v>
          </cell>
          <cell r="U269" t="str">
            <v/>
          </cell>
          <cell r="V269">
            <v>266</v>
          </cell>
        </row>
        <row r="270">
          <cell r="A270">
            <v>267</v>
          </cell>
          <cell r="B270" t="str">
            <v>Com</v>
          </cell>
          <cell r="C270" t="str">
            <v xml:space="preserve">Commissioning_Com, G - TotF [Building w Gas Heat] </v>
          </cell>
          <cell r="D270" t="str">
            <v>Total FF</v>
          </cell>
          <cell r="E270" t="str">
            <v>Commissioning</v>
          </cell>
          <cell r="F270" t="str">
            <v>Commissioning - Building w Gas Heat</v>
          </cell>
          <cell r="G270" t="e">
            <v>#VALUE!</v>
          </cell>
          <cell r="H270" t="str">
            <v>Whole building commissioning of new buildings to ensure optimized design, installation and operation of systems.</v>
          </cell>
          <cell r="I270">
            <v>8</v>
          </cell>
          <cell r="J270" t="str">
            <v/>
          </cell>
          <cell r="K270" t="e">
            <v>#VALUE!</v>
          </cell>
          <cell r="L270" t="e">
            <v>#VALUE!</v>
          </cell>
          <cell r="M270" t="str">
            <v>G</v>
          </cell>
          <cell r="N270">
            <v>0</v>
          </cell>
          <cell r="O270" t="str">
            <v>Total FF</v>
          </cell>
          <cell r="P270" t="str">
            <v/>
          </cell>
          <cell r="Q270" t="str">
            <v>Total FF</v>
          </cell>
          <cell r="R270" t="str">
            <v/>
          </cell>
          <cell r="S270" t="str">
            <v/>
          </cell>
          <cell r="T270" t="str">
            <v>Y</v>
          </cell>
          <cell r="U270" t="str">
            <v/>
          </cell>
          <cell r="V270">
            <v>266</v>
          </cell>
        </row>
        <row r="271">
          <cell r="A271">
            <v>268</v>
          </cell>
          <cell r="B271" t="str">
            <v>Com</v>
          </cell>
          <cell r="C271" t="str">
            <v xml:space="preserve">Commissioning_Com, E - TotE [Building w Oil Heat] </v>
          </cell>
          <cell r="D271" t="str">
            <v>Total Electric</v>
          </cell>
          <cell r="E271" t="str">
            <v>Commissioning</v>
          </cell>
          <cell r="F271" t="str">
            <v>Commissioning - Building w Oil Heat</v>
          </cell>
          <cell r="G271" t="e">
            <v>#VALUE!</v>
          </cell>
          <cell r="H271" t="str">
            <v>Whole building commissioning of new buildings to ensure optimized design, installation and operation of systems.</v>
          </cell>
          <cell r="I271">
            <v>8</v>
          </cell>
          <cell r="J271" t="str">
            <v/>
          </cell>
          <cell r="K271" t="e">
            <v>#VALUE!</v>
          </cell>
          <cell r="L271" t="e">
            <v>#VALUE!</v>
          </cell>
          <cell r="M271" t="str">
            <v>E</v>
          </cell>
          <cell r="N271">
            <v>0</v>
          </cell>
          <cell r="O271" t="str">
            <v>Total Electric</v>
          </cell>
          <cell r="P271" t="str">
            <v/>
          </cell>
          <cell r="Q271" t="str">
            <v>Total Electric</v>
          </cell>
          <cell r="R271" t="str">
            <v/>
          </cell>
          <cell r="S271" t="str">
            <v/>
          </cell>
          <cell r="T271" t="str">
            <v>Y</v>
          </cell>
          <cell r="U271" t="str">
            <v/>
          </cell>
          <cell r="V271">
            <v>268</v>
          </cell>
        </row>
        <row r="272">
          <cell r="A272">
            <v>269</v>
          </cell>
          <cell r="B272" t="str">
            <v>Com</v>
          </cell>
          <cell r="C272" t="str">
            <v xml:space="preserve">Commissioning_Com, O - TotF [Building w Oil Heat] </v>
          </cell>
          <cell r="D272" t="str">
            <v>Total FF</v>
          </cell>
          <cell r="E272" t="str">
            <v>Commissioning</v>
          </cell>
          <cell r="F272" t="str">
            <v>Commissioning - Building w Oil Heat</v>
          </cell>
          <cell r="G272" t="e">
            <v>#VALUE!</v>
          </cell>
          <cell r="H272" t="str">
            <v>Whole building commissioning of new buildings to ensure optimized design, installation and operation of systems.</v>
          </cell>
          <cell r="I272">
            <v>8</v>
          </cell>
          <cell r="J272" t="str">
            <v/>
          </cell>
          <cell r="K272" t="e">
            <v>#VALUE!</v>
          </cell>
          <cell r="L272" t="e">
            <v>#VALUE!</v>
          </cell>
          <cell r="M272" t="str">
            <v>O</v>
          </cell>
          <cell r="N272">
            <v>0</v>
          </cell>
          <cell r="O272" t="str">
            <v>Total FF</v>
          </cell>
          <cell r="P272" t="str">
            <v/>
          </cell>
          <cell r="Q272" t="str">
            <v>Total FF</v>
          </cell>
          <cell r="R272" t="str">
            <v/>
          </cell>
          <cell r="S272" t="str">
            <v/>
          </cell>
          <cell r="T272" t="str">
            <v>Y</v>
          </cell>
          <cell r="U272" t="str">
            <v/>
          </cell>
          <cell r="V272">
            <v>268</v>
          </cell>
        </row>
        <row r="273">
          <cell r="A273">
            <v>270</v>
          </cell>
          <cell r="B273" t="str">
            <v>Com</v>
          </cell>
          <cell r="C273" t="str">
            <v xml:space="preserve">Commissioning_Com, E - TotE [Building w Propane Heat] </v>
          </cell>
          <cell r="D273" t="str">
            <v>Total Electric</v>
          </cell>
          <cell r="E273" t="str">
            <v>Commissioning</v>
          </cell>
          <cell r="F273" t="str">
            <v>Commissioning - Building w Propane Heat</v>
          </cell>
          <cell r="G273" t="e">
            <v>#VALUE!</v>
          </cell>
          <cell r="H273" t="str">
            <v>Whole building commissioning of new buildings to ensure optimized design, installation and operation of systems.</v>
          </cell>
          <cell r="I273">
            <v>8</v>
          </cell>
          <cell r="J273" t="str">
            <v/>
          </cell>
          <cell r="K273" t="e">
            <v>#VALUE!</v>
          </cell>
          <cell r="L273" t="e">
            <v>#VALUE!</v>
          </cell>
          <cell r="M273" t="str">
            <v>E</v>
          </cell>
          <cell r="N273">
            <v>0</v>
          </cell>
          <cell r="O273" t="str">
            <v>Total Electric</v>
          </cell>
          <cell r="P273" t="str">
            <v/>
          </cell>
          <cell r="Q273" t="str">
            <v>Total Electric</v>
          </cell>
          <cell r="R273" t="str">
            <v/>
          </cell>
          <cell r="S273" t="str">
            <v/>
          </cell>
          <cell r="T273" t="str">
            <v>Y</v>
          </cell>
          <cell r="U273" t="str">
            <v/>
          </cell>
          <cell r="V273">
            <v>270</v>
          </cell>
        </row>
        <row r="274">
          <cell r="A274">
            <v>271</v>
          </cell>
          <cell r="B274" t="str">
            <v>Com</v>
          </cell>
          <cell r="C274" t="str">
            <v xml:space="preserve">Commissioning_Com, P - TotF [Building w Propane Heat] </v>
          </cell>
          <cell r="D274" t="str">
            <v>Total FF</v>
          </cell>
          <cell r="E274" t="str">
            <v>Commissioning</v>
          </cell>
          <cell r="F274" t="str">
            <v>Commissioning - Building w Propane Heat</v>
          </cell>
          <cell r="G274" t="e">
            <v>#VALUE!</v>
          </cell>
          <cell r="H274" t="str">
            <v>Whole building commissioning of new buildings to ensure optimized design, installation and operation of systems.</v>
          </cell>
          <cell r="I274">
            <v>8</v>
          </cell>
          <cell r="J274" t="str">
            <v/>
          </cell>
          <cell r="K274" t="e">
            <v>#VALUE!</v>
          </cell>
          <cell r="L274" t="e">
            <v>#VALUE!</v>
          </cell>
          <cell r="M274" t="str">
            <v>Prp</v>
          </cell>
          <cell r="N274">
            <v>0</v>
          </cell>
          <cell r="O274" t="str">
            <v>Total FF</v>
          </cell>
          <cell r="P274" t="str">
            <v/>
          </cell>
          <cell r="Q274" t="str">
            <v>Total FF</v>
          </cell>
          <cell r="R274" t="str">
            <v/>
          </cell>
          <cell r="S274" t="str">
            <v/>
          </cell>
          <cell r="T274" t="str">
            <v>Y</v>
          </cell>
          <cell r="U274" t="str">
            <v/>
          </cell>
          <cell r="V274">
            <v>270</v>
          </cell>
        </row>
        <row r="275">
          <cell r="A275">
            <v>272</v>
          </cell>
          <cell r="B275" t="str">
            <v>Com</v>
          </cell>
          <cell r="C275" t="str">
            <v xml:space="preserve">Integrated Building Design_Com, E - TotE [Building w Elec Heat] </v>
          </cell>
          <cell r="D275" t="str">
            <v>Total Electric</v>
          </cell>
          <cell r="E275" t="str">
            <v>Integrated Building Design</v>
          </cell>
          <cell r="F275" t="str">
            <v>Integrated Building Design - Building w Elec Heat</v>
          </cell>
          <cell r="G275" t="e">
            <v>#VALUE!</v>
          </cell>
          <cell r="H275"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75">
            <v>15</v>
          </cell>
          <cell r="J275" t="str">
            <v/>
          </cell>
          <cell r="K275" t="e">
            <v>#VALUE!</v>
          </cell>
          <cell r="L275" t="e">
            <v>#VALUE!</v>
          </cell>
          <cell r="M275" t="str">
            <v>E</v>
          </cell>
          <cell r="N275">
            <v>0</v>
          </cell>
          <cell r="O275" t="str">
            <v>Total Electric</v>
          </cell>
          <cell r="P275" t="str">
            <v/>
          </cell>
          <cell r="Q275" t="str">
            <v>Total Electric</v>
          </cell>
          <cell r="R275" t="str">
            <v/>
          </cell>
          <cell r="S275" t="str">
            <v/>
          </cell>
          <cell r="T275" t="str">
            <v>Y</v>
          </cell>
          <cell r="U275" t="str">
            <v/>
          </cell>
          <cell r="V275">
            <v>0</v>
          </cell>
        </row>
        <row r="276">
          <cell r="A276">
            <v>273</v>
          </cell>
          <cell r="B276" t="str">
            <v>Com</v>
          </cell>
          <cell r="C276" t="str">
            <v xml:space="preserve">Integrated Building Design_Com, E - TotE [Building w Gas Heat] </v>
          </cell>
          <cell r="D276" t="str">
            <v>Total Electric</v>
          </cell>
          <cell r="E276" t="str">
            <v>Integrated Building Design</v>
          </cell>
          <cell r="F276" t="str">
            <v>Integrated Building Design - Building w Gas Heat</v>
          </cell>
          <cell r="G276" t="e">
            <v>#VALUE!</v>
          </cell>
          <cell r="H276"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76">
            <v>15</v>
          </cell>
          <cell r="J276" t="str">
            <v/>
          </cell>
          <cell r="K276" t="e">
            <v>#VALUE!</v>
          </cell>
          <cell r="L276" t="e">
            <v>#VALUE!</v>
          </cell>
          <cell r="M276" t="str">
            <v>E</v>
          </cell>
          <cell r="N276">
            <v>0</v>
          </cell>
          <cell r="O276" t="str">
            <v>Total Electric</v>
          </cell>
          <cell r="P276" t="str">
            <v/>
          </cell>
          <cell r="Q276" t="str">
            <v>Total Electric</v>
          </cell>
          <cell r="R276" t="str">
            <v/>
          </cell>
          <cell r="S276" t="str">
            <v/>
          </cell>
          <cell r="T276" t="str">
            <v>Y</v>
          </cell>
          <cell r="U276" t="str">
            <v/>
          </cell>
          <cell r="V276">
            <v>273</v>
          </cell>
        </row>
        <row r="277">
          <cell r="A277">
            <v>274</v>
          </cell>
          <cell r="B277" t="str">
            <v>Com</v>
          </cell>
          <cell r="C277" t="str">
            <v xml:space="preserve">Integrated Building Design_Com, G - TotF [Building w Gas Heat] </v>
          </cell>
          <cell r="D277" t="str">
            <v>Total FF</v>
          </cell>
          <cell r="E277" t="str">
            <v>Integrated Building Design</v>
          </cell>
          <cell r="F277" t="str">
            <v>Integrated Building Design - Building w Gas Heat</v>
          </cell>
          <cell r="G277" t="e">
            <v>#VALUE!</v>
          </cell>
          <cell r="H277"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77">
            <v>15</v>
          </cell>
          <cell r="J277" t="str">
            <v/>
          </cell>
          <cell r="K277" t="e">
            <v>#VALUE!</v>
          </cell>
          <cell r="L277" t="e">
            <v>#VALUE!</v>
          </cell>
          <cell r="M277" t="str">
            <v>G</v>
          </cell>
          <cell r="N277">
            <v>0</v>
          </cell>
          <cell r="O277" t="str">
            <v>Total FF</v>
          </cell>
          <cell r="P277" t="str">
            <v/>
          </cell>
          <cell r="Q277" t="str">
            <v>Total FF</v>
          </cell>
          <cell r="R277" t="str">
            <v/>
          </cell>
          <cell r="S277" t="str">
            <v/>
          </cell>
          <cell r="T277" t="str">
            <v>Y</v>
          </cell>
          <cell r="U277" t="str">
            <v/>
          </cell>
          <cell r="V277">
            <v>273</v>
          </cell>
        </row>
        <row r="278">
          <cell r="A278">
            <v>275</v>
          </cell>
          <cell r="B278" t="str">
            <v>Com</v>
          </cell>
          <cell r="C278" t="str">
            <v xml:space="preserve">Integrated Building Design_Com, E - TotE [Building w Oil Heat] </v>
          </cell>
          <cell r="D278" t="str">
            <v>Total Electric</v>
          </cell>
          <cell r="E278" t="str">
            <v>Integrated Building Design</v>
          </cell>
          <cell r="F278" t="str">
            <v>Integrated Building Design - Building w Oil Heat</v>
          </cell>
          <cell r="G278" t="e">
            <v>#VALUE!</v>
          </cell>
          <cell r="H278"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78">
            <v>15</v>
          </cell>
          <cell r="J278" t="str">
            <v/>
          </cell>
          <cell r="K278" t="e">
            <v>#VALUE!</v>
          </cell>
          <cell r="L278" t="e">
            <v>#VALUE!</v>
          </cell>
          <cell r="M278" t="str">
            <v>E</v>
          </cell>
          <cell r="N278">
            <v>0</v>
          </cell>
          <cell r="O278" t="str">
            <v>Total Electric</v>
          </cell>
          <cell r="P278" t="str">
            <v/>
          </cell>
          <cell r="Q278" t="str">
            <v>Total Electric</v>
          </cell>
          <cell r="R278" t="str">
            <v/>
          </cell>
          <cell r="S278" t="str">
            <v/>
          </cell>
          <cell r="T278" t="str">
            <v>Y</v>
          </cell>
          <cell r="U278" t="str">
            <v/>
          </cell>
          <cell r="V278">
            <v>275</v>
          </cell>
        </row>
        <row r="279">
          <cell r="A279">
            <v>276</v>
          </cell>
          <cell r="B279" t="str">
            <v>Com</v>
          </cell>
          <cell r="C279" t="str">
            <v xml:space="preserve">Integrated Building Design_Com, O - TotF [Building w Oil Heat] </v>
          </cell>
          <cell r="D279" t="str">
            <v>Total FF</v>
          </cell>
          <cell r="E279" t="str">
            <v>Integrated Building Design</v>
          </cell>
          <cell r="F279" t="str">
            <v>Integrated Building Design - Building w Oil Heat</v>
          </cell>
          <cell r="G279" t="e">
            <v>#VALUE!</v>
          </cell>
          <cell r="H279"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79">
            <v>15</v>
          </cell>
          <cell r="J279" t="str">
            <v/>
          </cell>
          <cell r="K279" t="e">
            <v>#VALUE!</v>
          </cell>
          <cell r="L279" t="e">
            <v>#VALUE!</v>
          </cell>
          <cell r="M279" t="str">
            <v>O</v>
          </cell>
          <cell r="N279">
            <v>0</v>
          </cell>
          <cell r="O279" t="str">
            <v>Total FF</v>
          </cell>
          <cell r="P279" t="str">
            <v/>
          </cell>
          <cell r="Q279" t="str">
            <v>Total FF</v>
          </cell>
          <cell r="R279" t="str">
            <v/>
          </cell>
          <cell r="S279" t="str">
            <v/>
          </cell>
          <cell r="T279" t="str">
            <v>Y</v>
          </cell>
          <cell r="U279" t="str">
            <v/>
          </cell>
          <cell r="V279">
            <v>275</v>
          </cell>
        </row>
        <row r="280">
          <cell r="A280">
            <v>277</v>
          </cell>
          <cell r="B280" t="str">
            <v>Com</v>
          </cell>
          <cell r="C280" t="str">
            <v xml:space="preserve">Integrated Building Design_Com, E - TotE [Building w Propane Heat] </v>
          </cell>
          <cell r="D280" t="str">
            <v>Total Electric</v>
          </cell>
          <cell r="E280" t="str">
            <v>Integrated Building Design</v>
          </cell>
          <cell r="F280" t="str">
            <v>Integrated Building Design - Building w Propane Heat</v>
          </cell>
          <cell r="G280" t="e">
            <v>#VALUE!</v>
          </cell>
          <cell r="H280"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80">
            <v>15</v>
          </cell>
          <cell r="J280" t="str">
            <v/>
          </cell>
          <cell r="K280" t="e">
            <v>#VALUE!</v>
          </cell>
          <cell r="L280" t="e">
            <v>#VALUE!</v>
          </cell>
          <cell r="M280" t="str">
            <v>E</v>
          </cell>
          <cell r="N280">
            <v>0</v>
          </cell>
          <cell r="O280" t="str">
            <v>Total Electric</v>
          </cell>
          <cell r="P280" t="str">
            <v/>
          </cell>
          <cell r="Q280" t="str">
            <v>Total Electric</v>
          </cell>
          <cell r="R280" t="str">
            <v/>
          </cell>
          <cell r="S280" t="str">
            <v/>
          </cell>
          <cell r="T280" t="str">
            <v>Y</v>
          </cell>
          <cell r="U280" t="str">
            <v/>
          </cell>
          <cell r="V280">
            <v>277</v>
          </cell>
        </row>
        <row r="281">
          <cell r="A281">
            <v>278</v>
          </cell>
          <cell r="B281" t="str">
            <v>Com</v>
          </cell>
          <cell r="C281" t="str">
            <v xml:space="preserve">Integrated Building Design_Com, P - TotF [Building w Propane Heat] </v>
          </cell>
          <cell r="D281" t="str">
            <v>Total FF</v>
          </cell>
          <cell r="E281" t="str">
            <v>Integrated Building Design</v>
          </cell>
          <cell r="F281" t="str">
            <v>Integrated Building Design - Building w Propane Heat</v>
          </cell>
          <cell r="G281" t="e">
            <v>#VALUE!</v>
          </cell>
          <cell r="H281" t="str">
            <v xml:space="preserve">Reflects comprehensive, optimized design of new buildings addressing all end-uses and interactions between them on a systems basis. Measures include, but are not limited to, improved air barrier performance, minimum IAQ performance, lighting controls, improved lighting power density, improved mechanical equipment efficiency, and demand controlled ventilation. </v>
          </cell>
          <cell r="I281">
            <v>15</v>
          </cell>
          <cell r="J281" t="str">
            <v/>
          </cell>
          <cell r="K281" t="e">
            <v>#VALUE!</v>
          </cell>
          <cell r="L281" t="e">
            <v>#VALUE!</v>
          </cell>
          <cell r="M281" t="str">
            <v>Prp</v>
          </cell>
          <cell r="N281">
            <v>0</v>
          </cell>
          <cell r="O281" t="str">
            <v>Total FF</v>
          </cell>
          <cell r="P281" t="str">
            <v/>
          </cell>
          <cell r="Q281" t="str">
            <v>Total FF</v>
          </cell>
          <cell r="R281" t="str">
            <v/>
          </cell>
          <cell r="S281" t="str">
            <v/>
          </cell>
          <cell r="T281" t="str">
            <v>Y</v>
          </cell>
          <cell r="U281" t="str">
            <v/>
          </cell>
          <cell r="V281">
            <v>277</v>
          </cell>
        </row>
        <row r="282">
          <cell r="A282">
            <v>279</v>
          </cell>
          <cell r="B282" t="str">
            <v>Com</v>
          </cell>
          <cell r="C282" t="str">
            <v xml:space="preserve">Deep Energy Retrofit_Com, E - TotE [Building w Elec Heat] </v>
          </cell>
          <cell r="D282" t="str">
            <v>Total Electric</v>
          </cell>
          <cell r="E282" t="str">
            <v>Deep Energy Retrofit</v>
          </cell>
          <cell r="F282" t="str">
            <v>Integrated Building Design - Building w Elec Heat</v>
          </cell>
          <cell r="G282" t="e">
            <v>#VALUE!</v>
          </cell>
          <cell r="H282" t="str">
            <v>Comprehensive Retrofit of existing building aiming for deep savings.</v>
          </cell>
          <cell r="I282">
            <v>15</v>
          </cell>
          <cell r="J282" t="str">
            <v/>
          </cell>
          <cell r="K282" t="e">
            <v>#VALUE!</v>
          </cell>
          <cell r="L282" t="e">
            <v>#VALUE!</v>
          </cell>
          <cell r="M282" t="str">
            <v>E</v>
          </cell>
          <cell r="N282">
            <v>0</v>
          </cell>
          <cell r="O282" t="str">
            <v>Total Electric</v>
          </cell>
          <cell r="P282" t="str">
            <v/>
          </cell>
          <cell r="Q282" t="str">
            <v>Total Electric</v>
          </cell>
          <cell r="R282" t="str">
            <v/>
          </cell>
          <cell r="S282" t="str">
            <v/>
          </cell>
          <cell r="T282" t="str">
            <v>Y</v>
          </cell>
          <cell r="U282" t="str">
            <v/>
          </cell>
          <cell r="V282">
            <v>0</v>
          </cell>
        </row>
        <row r="283">
          <cell r="A283">
            <v>280</v>
          </cell>
          <cell r="B283" t="str">
            <v>Com</v>
          </cell>
          <cell r="C283" t="str">
            <v xml:space="preserve">Deep Energy Retrofit_Com, E - TotE [Building w Gas Heat] </v>
          </cell>
          <cell r="D283" t="str">
            <v>Total Electric</v>
          </cell>
          <cell r="E283" t="str">
            <v>Deep Energy Retrofit</v>
          </cell>
          <cell r="F283" t="str">
            <v>Integrated Building Design - Building w Gas Heat</v>
          </cell>
          <cell r="G283" t="e">
            <v>#VALUE!</v>
          </cell>
          <cell r="H283" t="str">
            <v>Comprehensive Retrofit of existing building aiming for deep savings.</v>
          </cell>
          <cell r="I283">
            <v>15</v>
          </cell>
          <cell r="J283" t="str">
            <v/>
          </cell>
          <cell r="K283" t="e">
            <v>#VALUE!</v>
          </cell>
          <cell r="L283" t="e">
            <v>#VALUE!</v>
          </cell>
          <cell r="M283" t="str">
            <v>E</v>
          </cell>
          <cell r="N283">
            <v>0</v>
          </cell>
          <cell r="O283" t="str">
            <v>Total Electric</v>
          </cell>
          <cell r="P283" t="str">
            <v/>
          </cell>
          <cell r="Q283" t="str">
            <v>Total Electric</v>
          </cell>
          <cell r="R283" t="str">
            <v/>
          </cell>
          <cell r="S283" t="str">
            <v/>
          </cell>
          <cell r="T283" t="str">
            <v>Y</v>
          </cell>
          <cell r="U283" t="str">
            <v/>
          </cell>
          <cell r="V283">
            <v>280</v>
          </cell>
        </row>
        <row r="284">
          <cell r="A284">
            <v>281</v>
          </cell>
          <cell r="B284" t="str">
            <v>Com</v>
          </cell>
          <cell r="C284" t="str">
            <v xml:space="preserve">Deep Energy Retrofit_Com, G - TotF [Building w Gas Heat] </v>
          </cell>
          <cell r="D284" t="str">
            <v>Total FF</v>
          </cell>
          <cell r="E284" t="str">
            <v>Deep Energy Retrofit</v>
          </cell>
          <cell r="F284" t="str">
            <v>Integrated Building Design - Building w Gas Heat</v>
          </cell>
          <cell r="G284" t="e">
            <v>#VALUE!</v>
          </cell>
          <cell r="H284" t="str">
            <v>Comprehensive Retrofit of existing building aiming for deep savings.</v>
          </cell>
          <cell r="I284">
            <v>15</v>
          </cell>
          <cell r="J284" t="str">
            <v/>
          </cell>
          <cell r="K284" t="e">
            <v>#VALUE!</v>
          </cell>
          <cell r="L284" t="e">
            <v>#VALUE!</v>
          </cell>
          <cell r="M284" t="str">
            <v>G</v>
          </cell>
          <cell r="N284">
            <v>0</v>
          </cell>
          <cell r="O284" t="str">
            <v>Total FF</v>
          </cell>
          <cell r="P284" t="str">
            <v/>
          </cell>
          <cell r="Q284" t="str">
            <v>Total FF</v>
          </cell>
          <cell r="R284" t="str">
            <v/>
          </cell>
          <cell r="S284" t="str">
            <v/>
          </cell>
          <cell r="T284" t="str">
            <v>Y</v>
          </cell>
          <cell r="U284" t="str">
            <v/>
          </cell>
          <cell r="V284">
            <v>280</v>
          </cell>
        </row>
        <row r="285">
          <cell r="A285">
            <v>282</v>
          </cell>
          <cell r="B285" t="str">
            <v>Com</v>
          </cell>
          <cell r="C285" t="str">
            <v xml:space="preserve">Deep Energy Retrofit_Com, E - TotE [Building w Oil Heat] </v>
          </cell>
          <cell r="D285" t="str">
            <v>Total Electric</v>
          </cell>
          <cell r="E285" t="str">
            <v>Deep Energy Retrofit</v>
          </cell>
          <cell r="F285" t="str">
            <v>Integrated Building Design - Building w Oil Heat</v>
          </cell>
          <cell r="G285" t="e">
            <v>#VALUE!</v>
          </cell>
          <cell r="H285" t="str">
            <v>Comprehensive Retrofit of existing building aiming for deep savings.</v>
          </cell>
          <cell r="I285">
            <v>15</v>
          </cell>
          <cell r="J285" t="str">
            <v/>
          </cell>
          <cell r="K285" t="e">
            <v>#VALUE!</v>
          </cell>
          <cell r="L285" t="e">
            <v>#VALUE!</v>
          </cell>
          <cell r="M285" t="str">
            <v>E</v>
          </cell>
          <cell r="N285">
            <v>0</v>
          </cell>
          <cell r="O285" t="str">
            <v>Total Electric</v>
          </cell>
          <cell r="P285" t="str">
            <v/>
          </cell>
          <cell r="Q285" t="str">
            <v>Total Electric</v>
          </cell>
          <cell r="R285" t="str">
            <v/>
          </cell>
          <cell r="S285" t="str">
            <v/>
          </cell>
          <cell r="T285" t="str">
            <v>Y</v>
          </cell>
          <cell r="U285" t="str">
            <v/>
          </cell>
          <cell r="V285">
            <v>282</v>
          </cell>
        </row>
        <row r="286">
          <cell r="A286">
            <v>283</v>
          </cell>
          <cell r="B286" t="str">
            <v>Com</v>
          </cell>
          <cell r="C286" t="str">
            <v xml:space="preserve">Deep Energy Retrofit_Com, O - TotF [Building w Oil Heat] </v>
          </cell>
          <cell r="D286" t="str">
            <v>Total FF</v>
          </cell>
          <cell r="E286" t="str">
            <v>Deep Energy Retrofit</v>
          </cell>
          <cell r="F286" t="str">
            <v>Integrated Building Design - Building w Oil Heat</v>
          </cell>
          <cell r="G286" t="e">
            <v>#VALUE!</v>
          </cell>
          <cell r="H286" t="str">
            <v>Comprehensive Retrofit of existing building aiming for deep savings.</v>
          </cell>
          <cell r="I286">
            <v>15</v>
          </cell>
          <cell r="J286" t="str">
            <v/>
          </cell>
          <cell r="K286" t="e">
            <v>#VALUE!</v>
          </cell>
          <cell r="L286" t="e">
            <v>#VALUE!</v>
          </cell>
          <cell r="M286" t="str">
            <v>O</v>
          </cell>
          <cell r="N286">
            <v>0</v>
          </cell>
          <cell r="O286" t="str">
            <v>Total FF</v>
          </cell>
          <cell r="P286" t="str">
            <v/>
          </cell>
          <cell r="Q286" t="str">
            <v>Total FF</v>
          </cell>
          <cell r="R286" t="str">
            <v/>
          </cell>
          <cell r="S286" t="str">
            <v/>
          </cell>
          <cell r="T286" t="str">
            <v>Y</v>
          </cell>
          <cell r="U286" t="str">
            <v/>
          </cell>
          <cell r="V286">
            <v>282</v>
          </cell>
        </row>
        <row r="287">
          <cell r="A287">
            <v>284</v>
          </cell>
          <cell r="B287" t="str">
            <v>Com</v>
          </cell>
          <cell r="C287" t="str">
            <v xml:space="preserve">Deep Energy Retrofit_Com, E - TotE [Building w Propane Heat] </v>
          </cell>
          <cell r="D287" t="str">
            <v>Total Electric</v>
          </cell>
          <cell r="E287" t="str">
            <v>Deep Energy Retrofit</v>
          </cell>
          <cell r="F287" t="str">
            <v>Integrated Building Design - Building w Propane Heat</v>
          </cell>
          <cell r="G287" t="e">
            <v>#VALUE!</v>
          </cell>
          <cell r="H287" t="str">
            <v>Comprehensive Retrofit of existing building aiming for deep savings.</v>
          </cell>
          <cell r="I287">
            <v>15</v>
          </cell>
          <cell r="J287" t="str">
            <v/>
          </cell>
          <cell r="K287" t="e">
            <v>#VALUE!</v>
          </cell>
          <cell r="L287" t="e">
            <v>#VALUE!</v>
          </cell>
          <cell r="M287" t="str">
            <v>E</v>
          </cell>
          <cell r="N287">
            <v>0</v>
          </cell>
          <cell r="O287" t="str">
            <v>Total Electric</v>
          </cell>
          <cell r="P287" t="str">
            <v/>
          </cell>
          <cell r="Q287" t="str">
            <v>Total Electric</v>
          </cell>
          <cell r="R287" t="str">
            <v/>
          </cell>
          <cell r="S287" t="str">
            <v/>
          </cell>
          <cell r="T287" t="str">
            <v>Y</v>
          </cell>
          <cell r="U287" t="str">
            <v/>
          </cell>
          <cell r="V287">
            <v>284</v>
          </cell>
        </row>
        <row r="288">
          <cell r="A288">
            <v>285</v>
          </cell>
          <cell r="B288" t="str">
            <v>Com</v>
          </cell>
          <cell r="C288" t="str">
            <v xml:space="preserve">Deep Energy Retrofit_Com, P - TotF [Building w Propane Heat] </v>
          </cell>
          <cell r="D288" t="str">
            <v>Total FF</v>
          </cell>
          <cell r="E288" t="str">
            <v>Deep Energy Retrofit</v>
          </cell>
          <cell r="F288" t="str">
            <v>Integrated Building Design - Building w Propane Heat</v>
          </cell>
          <cell r="G288" t="e">
            <v>#VALUE!</v>
          </cell>
          <cell r="H288" t="str">
            <v>Comprehensive Retrofit of existing building aiming for deep savings.</v>
          </cell>
          <cell r="I288">
            <v>15</v>
          </cell>
          <cell r="J288" t="str">
            <v/>
          </cell>
          <cell r="K288" t="e">
            <v>#VALUE!</v>
          </cell>
          <cell r="L288" t="e">
            <v>#VALUE!</v>
          </cell>
          <cell r="M288" t="str">
            <v>Prp</v>
          </cell>
          <cell r="N288">
            <v>0</v>
          </cell>
          <cell r="O288" t="str">
            <v>Total FF</v>
          </cell>
          <cell r="P288" t="str">
            <v/>
          </cell>
          <cell r="Q288" t="str">
            <v>Total FF</v>
          </cell>
          <cell r="R288" t="str">
            <v/>
          </cell>
          <cell r="S288" t="str">
            <v/>
          </cell>
          <cell r="T288" t="str">
            <v>Y</v>
          </cell>
          <cell r="U288" t="str">
            <v/>
          </cell>
          <cell r="V288">
            <v>284</v>
          </cell>
        </row>
        <row r="289">
          <cell r="A289">
            <v>286</v>
          </cell>
          <cell r="B289" t="str">
            <v>Com</v>
          </cell>
          <cell r="C289" t="str">
            <v xml:space="preserve"> EMS_Com, E - TotE [Building w Elec Heat] </v>
          </cell>
          <cell r="D289" t="str">
            <v>Total Electric</v>
          </cell>
          <cell r="E289" t="str">
            <v xml:space="preserve"> EMS - MD</v>
          </cell>
          <cell r="F289" t="str">
            <v/>
          </cell>
          <cell r="G289" t="e">
            <v>#VALUE!</v>
          </cell>
          <cell r="H289" t="str">
            <v/>
          </cell>
          <cell r="I289">
            <v>15</v>
          </cell>
          <cell r="J289" t="str">
            <v/>
          </cell>
          <cell r="K289" t="e">
            <v>#VALUE!</v>
          </cell>
          <cell r="L289" t="e">
            <v>#VALUE!</v>
          </cell>
          <cell r="M289" t="str">
            <v>E</v>
          </cell>
          <cell r="N289">
            <v>0</v>
          </cell>
          <cell r="O289" t="str">
            <v>Total Electric</v>
          </cell>
          <cell r="P289" t="str">
            <v/>
          </cell>
          <cell r="Q289" t="str">
            <v>Total Electric</v>
          </cell>
          <cell r="R289" t="str">
            <v/>
          </cell>
          <cell r="S289" t="str">
            <v/>
          </cell>
          <cell r="T289" t="str">
            <v>Y</v>
          </cell>
          <cell r="U289" t="str">
            <v/>
          </cell>
          <cell r="V289">
            <v>0</v>
          </cell>
        </row>
        <row r="290">
          <cell r="A290">
            <v>287</v>
          </cell>
          <cell r="B290" t="str">
            <v>Com</v>
          </cell>
          <cell r="C290" t="str">
            <v xml:space="preserve"> EMS_Com, E - TotE [Building w Gas Heat] </v>
          </cell>
          <cell r="D290" t="str">
            <v>Total Electric</v>
          </cell>
          <cell r="E290" t="str">
            <v xml:space="preserve"> EMS - MD</v>
          </cell>
          <cell r="F290" t="str">
            <v/>
          </cell>
          <cell r="G290" t="e">
            <v>#VALUE!</v>
          </cell>
          <cell r="H290" t="str">
            <v/>
          </cell>
          <cell r="I290">
            <v>15</v>
          </cell>
          <cell r="J290" t="str">
            <v/>
          </cell>
          <cell r="K290" t="e">
            <v>#VALUE!</v>
          </cell>
          <cell r="L290" t="e">
            <v>#VALUE!</v>
          </cell>
          <cell r="M290" t="str">
            <v>E</v>
          </cell>
          <cell r="N290">
            <v>0</v>
          </cell>
          <cell r="O290" t="str">
            <v>Total Electric</v>
          </cell>
          <cell r="P290" t="str">
            <v/>
          </cell>
          <cell r="Q290" t="str">
            <v>Total Electric</v>
          </cell>
          <cell r="R290" t="str">
            <v/>
          </cell>
          <cell r="S290" t="str">
            <v/>
          </cell>
          <cell r="T290" t="str">
            <v>Y</v>
          </cell>
          <cell r="U290" t="str">
            <v/>
          </cell>
          <cell r="V290">
            <v>287</v>
          </cell>
        </row>
        <row r="291">
          <cell r="A291">
            <v>288</v>
          </cell>
          <cell r="B291" t="str">
            <v>Com</v>
          </cell>
          <cell r="C291" t="str">
            <v xml:space="preserve"> EMS_Com, G - TotF [Building w Gas Heat] </v>
          </cell>
          <cell r="D291" t="str">
            <v>Total FF</v>
          </cell>
          <cell r="E291" t="str">
            <v xml:space="preserve"> EMS - MD</v>
          </cell>
          <cell r="F291" t="str">
            <v/>
          </cell>
          <cell r="G291" t="e">
            <v>#VALUE!</v>
          </cell>
          <cell r="H291" t="str">
            <v/>
          </cell>
          <cell r="I291">
            <v>15</v>
          </cell>
          <cell r="J291" t="str">
            <v/>
          </cell>
          <cell r="K291" t="e">
            <v>#VALUE!</v>
          </cell>
          <cell r="L291" t="e">
            <v>#VALUE!</v>
          </cell>
          <cell r="M291" t="str">
            <v>G</v>
          </cell>
          <cell r="N291">
            <v>0</v>
          </cell>
          <cell r="O291" t="str">
            <v>Total FF</v>
          </cell>
          <cell r="P291" t="str">
            <v/>
          </cell>
          <cell r="Q291" t="str">
            <v>Total FF</v>
          </cell>
          <cell r="R291" t="str">
            <v/>
          </cell>
          <cell r="S291" t="str">
            <v/>
          </cell>
          <cell r="T291" t="str">
            <v>Y</v>
          </cell>
          <cell r="U291" t="str">
            <v/>
          </cell>
          <cell r="V291">
            <v>287</v>
          </cell>
        </row>
        <row r="292">
          <cell r="A292">
            <v>289</v>
          </cell>
          <cell r="B292" t="str">
            <v>Com</v>
          </cell>
          <cell r="C292" t="str">
            <v xml:space="preserve"> EMS_Com, E - TotE [Building w Oil Heat] </v>
          </cell>
          <cell r="D292" t="str">
            <v>Total Electric</v>
          </cell>
          <cell r="E292" t="str">
            <v xml:space="preserve"> EMS - MD</v>
          </cell>
          <cell r="F292" t="str">
            <v/>
          </cell>
          <cell r="G292" t="e">
            <v>#VALUE!</v>
          </cell>
          <cell r="H292" t="str">
            <v/>
          </cell>
          <cell r="I292">
            <v>15</v>
          </cell>
          <cell r="J292" t="str">
            <v/>
          </cell>
          <cell r="K292" t="e">
            <v>#VALUE!</v>
          </cell>
          <cell r="L292" t="e">
            <v>#VALUE!</v>
          </cell>
          <cell r="M292" t="str">
            <v>E</v>
          </cell>
          <cell r="N292">
            <v>0</v>
          </cell>
          <cell r="O292" t="str">
            <v>Total Electric</v>
          </cell>
          <cell r="P292" t="str">
            <v/>
          </cell>
          <cell r="Q292" t="str">
            <v>Total Electric</v>
          </cell>
          <cell r="R292" t="str">
            <v/>
          </cell>
          <cell r="S292" t="str">
            <v/>
          </cell>
          <cell r="T292" t="str">
            <v>Y</v>
          </cell>
          <cell r="U292" t="str">
            <v/>
          </cell>
          <cell r="V292">
            <v>289</v>
          </cell>
        </row>
        <row r="293">
          <cell r="A293">
            <v>290</v>
          </cell>
          <cell r="B293" t="str">
            <v>Com</v>
          </cell>
          <cell r="C293" t="str">
            <v xml:space="preserve"> EMS_Com, O - TotF [Building w Oil Heat] </v>
          </cell>
          <cell r="D293" t="str">
            <v>Total FF</v>
          </cell>
          <cell r="E293" t="str">
            <v xml:space="preserve"> EMS - MD</v>
          </cell>
          <cell r="F293" t="str">
            <v/>
          </cell>
          <cell r="G293" t="e">
            <v>#VALUE!</v>
          </cell>
          <cell r="H293" t="str">
            <v/>
          </cell>
          <cell r="I293">
            <v>15</v>
          </cell>
          <cell r="J293" t="str">
            <v/>
          </cell>
          <cell r="K293" t="e">
            <v>#VALUE!</v>
          </cell>
          <cell r="L293" t="e">
            <v>#VALUE!</v>
          </cell>
          <cell r="M293" t="str">
            <v>O</v>
          </cell>
          <cell r="N293">
            <v>0</v>
          </cell>
          <cell r="O293" t="str">
            <v>Total FF</v>
          </cell>
          <cell r="P293" t="str">
            <v/>
          </cell>
          <cell r="Q293" t="str">
            <v>Total FF</v>
          </cell>
          <cell r="R293" t="str">
            <v/>
          </cell>
          <cell r="S293" t="str">
            <v/>
          </cell>
          <cell r="T293" t="str">
            <v>Y</v>
          </cell>
          <cell r="U293" t="str">
            <v/>
          </cell>
          <cell r="V293">
            <v>289</v>
          </cell>
        </row>
        <row r="294">
          <cell r="A294">
            <v>291</v>
          </cell>
          <cell r="B294" t="str">
            <v>Com</v>
          </cell>
          <cell r="C294" t="str">
            <v xml:space="preserve"> EMS_Com, E - TotE [Building w Propane Heat] </v>
          </cell>
          <cell r="D294" t="str">
            <v>Total Electric</v>
          </cell>
          <cell r="E294" t="str">
            <v xml:space="preserve"> EMS - MD</v>
          </cell>
          <cell r="F294" t="str">
            <v/>
          </cell>
          <cell r="G294" t="e">
            <v>#VALUE!</v>
          </cell>
          <cell r="H294" t="str">
            <v/>
          </cell>
          <cell r="I294">
            <v>15</v>
          </cell>
          <cell r="J294" t="str">
            <v/>
          </cell>
          <cell r="K294" t="e">
            <v>#VALUE!</v>
          </cell>
          <cell r="L294" t="e">
            <v>#VALUE!</v>
          </cell>
          <cell r="M294" t="str">
            <v>E</v>
          </cell>
          <cell r="N294">
            <v>0</v>
          </cell>
          <cell r="O294" t="str">
            <v>Total Electric</v>
          </cell>
          <cell r="P294" t="str">
            <v/>
          </cell>
          <cell r="Q294" t="str">
            <v>Total Electric</v>
          </cell>
          <cell r="R294" t="str">
            <v/>
          </cell>
          <cell r="S294" t="str">
            <v/>
          </cell>
          <cell r="T294" t="str">
            <v>Y</v>
          </cell>
          <cell r="U294" t="str">
            <v/>
          </cell>
          <cell r="V294">
            <v>291</v>
          </cell>
        </row>
        <row r="295">
          <cell r="A295">
            <v>292</v>
          </cell>
          <cell r="B295" t="str">
            <v>Com</v>
          </cell>
          <cell r="C295" t="str">
            <v xml:space="preserve"> EMS_Com, P - TotF [Building w Propane Heat] </v>
          </cell>
          <cell r="D295" t="str">
            <v>Total FF</v>
          </cell>
          <cell r="E295" t="str">
            <v xml:space="preserve"> EMS - MD</v>
          </cell>
          <cell r="F295" t="str">
            <v/>
          </cell>
          <cell r="G295" t="e">
            <v>#VALUE!</v>
          </cell>
          <cell r="H295" t="str">
            <v/>
          </cell>
          <cell r="I295">
            <v>15</v>
          </cell>
          <cell r="J295" t="str">
            <v/>
          </cell>
          <cell r="K295" t="e">
            <v>#VALUE!</v>
          </cell>
          <cell r="L295" t="e">
            <v>#VALUE!</v>
          </cell>
          <cell r="M295" t="str">
            <v>Prp</v>
          </cell>
          <cell r="N295">
            <v>0</v>
          </cell>
          <cell r="O295" t="str">
            <v>Total FF</v>
          </cell>
          <cell r="P295" t="str">
            <v/>
          </cell>
          <cell r="Q295" t="str">
            <v>Total FF</v>
          </cell>
          <cell r="R295" t="str">
            <v/>
          </cell>
          <cell r="S295" t="str">
            <v/>
          </cell>
          <cell r="T295" t="str">
            <v>Y</v>
          </cell>
          <cell r="U295" t="str">
            <v/>
          </cell>
          <cell r="V295">
            <v>291</v>
          </cell>
        </row>
        <row r="296">
          <cell r="A296">
            <v>293</v>
          </cell>
          <cell r="B296" t="str">
            <v>Com</v>
          </cell>
          <cell r="C296" t="str">
            <v xml:space="preserve">VFDs on HVAC Pumps_Com, E - Oth </v>
          </cell>
          <cell r="D296" t="str">
            <v>Other</v>
          </cell>
          <cell r="E296" t="str">
            <v>VFDs on HVAC Pumps</v>
          </cell>
          <cell r="F296" t="str">
            <v/>
          </cell>
          <cell r="G296" t="e">
            <v>#VALUE!</v>
          </cell>
          <cell r="H296" t="str">
            <v>Installation of automatic shutoff control on non-refrigerated snack vending machines. Controls must include a passive infrared sensor to shut off lighting when the area surrounding the vending machine is unoccupied for fifteen (15) minutes. Controls must be capable of powering up the machine on IR activation to highlight the product offerings.</v>
          </cell>
          <cell r="I296">
            <v>5</v>
          </cell>
          <cell r="J296" t="str">
            <v/>
          </cell>
          <cell r="K296" t="e">
            <v>#VALUE!</v>
          </cell>
          <cell r="L296" t="e">
            <v>#VALUE!</v>
          </cell>
          <cell r="M296" t="str">
            <v>E</v>
          </cell>
          <cell r="N296">
            <v>0</v>
          </cell>
          <cell r="O296" t="str">
            <v>Other</v>
          </cell>
          <cell r="P296" t="str">
            <v/>
          </cell>
          <cell r="Q296" t="str">
            <v>Other</v>
          </cell>
          <cell r="R296" t="str">
            <v/>
          </cell>
          <cell r="S296" t="str">
            <v/>
          </cell>
          <cell r="T296" t="str">
            <v>Y</v>
          </cell>
          <cell r="U296" t="str">
            <v/>
          </cell>
          <cell r="V296">
            <v>0</v>
          </cell>
        </row>
        <row r="297">
          <cell r="A297">
            <v>294</v>
          </cell>
          <cell r="B297" t="str">
            <v>Com</v>
          </cell>
          <cell r="C297" t="str">
            <v xml:space="preserve">ECM Circulators_Com, E - Oth </v>
          </cell>
          <cell r="D297" t="str">
            <v>Other</v>
          </cell>
          <cell r="E297" t="str">
            <v>ECM Circulators</v>
          </cell>
          <cell r="F297" t="str">
            <v/>
          </cell>
          <cell r="G297" t="e">
            <v>#VALUE!</v>
          </cell>
          <cell r="H297" t="str">
            <v>Installation of automatic shutoff control on non-refrigerated snack vending machines. Controls must include a passive infrared sensor to shut off lighting when the area surrounding the vending machine is unoccupied for fifteen (15) minutes. Controls must be capable of powering up the machine on IR activation to highlight the product offerings.</v>
          </cell>
          <cell r="I297">
            <v>15</v>
          </cell>
          <cell r="J297" t="str">
            <v/>
          </cell>
          <cell r="K297" t="e">
            <v>#VALUE!</v>
          </cell>
          <cell r="L297" t="e">
            <v>#VALUE!</v>
          </cell>
          <cell r="M297" t="str">
            <v>E</v>
          </cell>
          <cell r="N297">
            <v>0</v>
          </cell>
          <cell r="O297" t="str">
            <v>Other</v>
          </cell>
          <cell r="P297" t="str">
            <v/>
          </cell>
          <cell r="Q297" t="str">
            <v>Other</v>
          </cell>
          <cell r="R297" t="str">
            <v/>
          </cell>
          <cell r="S297" t="str">
            <v/>
          </cell>
          <cell r="T297" t="str">
            <v>Y</v>
          </cell>
          <cell r="U297" t="str">
            <v/>
          </cell>
          <cell r="V297">
            <v>0</v>
          </cell>
        </row>
        <row r="298">
          <cell r="A298">
            <v>295</v>
          </cell>
          <cell r="B298" t="str">
            <v>Com</v>
          </cell>
          <cell r="C298" t="str">
            <v xml:space="preserve">Motors_Com, E - Oth </v>
          </cell>
          <cell r="D298" t="str">
            <v>Other</v>
          </cell>
          <cell r="E298" t="str">
            <v>Motors</v>
          </cell>
          <cell r="F298" t="str">
            <v/>
          </cell>
          <cell r="G298" t="e">
            <v>#VALUE!</v>
          </cell>
          <cell r="H298" t="str">
            <v>Installation of automatic shutoff control on non-refrigerated snack vending machines. Controls must include a passive infrared sensor to shut off lighting when the area surrounding the vending machine is unoccupied for fifteen (15) minutes. Controls must be capable of powering up the machine on IR activation to highlight the product offerings.</v>
          </cell>
          <cell r="I298">
            <v>15</v>
          </cell>
          <cell r="J298" t="str">
            <v/>
          </cell>
          <cell r="K298" t="e">
            <v>#VALUE!</v>
          </cell>
          <cell r="L298" t="e">
            <v>#VALUE!</v>
          </cell>
          <cell r="M298" t="str">
            <v>E</v>
          </cell>
          <cell r="N298">
            <v>0</v>
          </cell>
          <cell r="O298" t="str">
            <v>Other</v>
          </cell>
          <cell r="P298" t="str">
            <v/>
          </cell>
          <cell r="Q298" t="str">
            <v>Other</v>
          </cell>
          <cell r="R298" t="str">
            <v/>
          </cell>
          <cell r="S298" t="str">
            <v/>
          </cell>
          <cell r="T298" t="str">
            <v>Y</v>
          </cell>
          <cell r="U298" t="str">
            <v/>
          </cell>
          <cell r="V298">
            <v>0</v>
          </cell>
        </row>
        <row r="299">
          <cell r="A299">
            <v>296</v>
          </cell>
          <cell r="B299" t="str">
            <v>Com</v>
          </cell>
          <cell r="C299" t="str">
            <v xml:space="preserve">Ext Area Ltg_Com, E - ExtL </v>
          </cell>
          <cell r="D299" t="str">
            <v>Exterior Lighting</v>
          </cell>
          <cell r="E299" t="str">
            <v>Exterior Area Lighting</v>
          </cell>
          <cell r="F299" t="str">
            <v>Ext Area Ltg_Com, E - ExtL (RET)</v>
          </cell>
          <cell r="G299" t="e">
            <v>#VALUE!</v>
          </cell>
          <cell r="H299" t="str">
            <v>installation of an LED outdoor pole/arm- or wallmounted luminaire or retrofit kit for parking lot, street, or general area illumination in place of a high-intensity discharge light source</v>
          </cell>
          <cell r="I299">
            <v>11.415525114155251</v>
          </cell>
          <cell r="J299" t="str">
            <v/>
          </cell>
          <cell r="K299" t="e">
            <v>#VALUE!</v>
          </cell>
          <cell r="L299" t="e">
            <v>#VALUE!</v>
          </cell>
          <cell r="M299" t="str">
            <v>E</v>
          </cell>
          <cell r="N299">
            <v>0</v>
          </cell>
          <cell r="O299" t="str">
            <v>Exterior Lighting</v>
          </cell>
          <cell r="P299" t="str">
            <v/>
          </cell>
          <cell r="Q299" t="str">
            <v>Exterior Lighting</v>
          </cell>
          <cell r="R299" t="str">
            <v/>
          </cell>
          <cell r="S299" t="str">
            <v/>
          </cell>
          <cell r="T299" t="str">
            <v>Y</v>
          </cell>
          <cell r="U299" t="str">
            <v/>
          </cell>
          <cell r="V299">
            <v>0</v>
          </cell>
        </row>
        <row r="300">
          <cell r="A300">
            <v>297</v>
          </cell>
          <cell r="B300" t="str">
            <v>Com</v>
          </cell>
          <cell r="C300" t="str">
            <v xml:space="preserve">Street Ltg_Com, E - ExtL </v>
          </cell>
          <cell r="D300" t="str">
            <v>Exterior Lighting</v>
          </cell>
          <cell r="E300" t="str">
            <v>Street Lighting</v>
          </cell>
          <cell r="F300" t="str">
            <v>Street Ltg_Com, E - ExtL (RET)</v>
          </cell>
          <cell r="G300" t="e">
            <v>#VALUE!</v>
          </cell>
          <cell r="H300" t="str">
            <v>installation of an LED outdoor pole/arm- or wallmounted luminaire or retrofit kit for parking lot, street, or general area illumination in place of a high-intensity discharge light source</v>
          </cell>
          <cell r="I300">
            <v>11.415525114155251</v>
          </cell>
          <cell r="J300" t="str">
            <v/>
          </cell>
          <cell r="K300" t="e">
            <v>#VALUE!</v>
          </cell>
          <cell r="L300" t="e">
            <v>#VALUE!</v>
          </cell>
          <cell r="M300" t="str">
            <v>E</v>
          </cell>
          <cell r="N300">
            <v>0</v>
          </cell>
          <cell r="O300" t="str">
            <v>Exterior Lighting</v>
          </cell>
          <cell r="P300" t="str">
            <v/>
          </cell>
          <cell r="Q300" t="str">
            <v>Exterior Lighting</v>
          </cell>
          <cell r="R300" t="str">
            <v/>
          </cell>
          <cell r="S300" t="str">
            <v/>
          </cell>
          <cell r="T300" t="str">
            <v>Y</v>
          </cell>
          <cell r="U300" t="str">
            <v/>
          </cell>
          <cell r="V300">
            <v>0</v>
          </cell>
        </row>
        <row r="301">
          <cell r="A301">
            <v>298</v>
          </cell>
          <cell r="B301" t="str">
            <v>Com</v>
          </cell>
          <cell r="C301" t="str">
            <v xml:space="preserve">Ext Ltg Ctrls_Com, E - ExtL </v>
          </cell>
          <cell r="D301" t="str">
            <v>Exterior Lighting</v>
          </cell>
          <cell r="E301" t="str">
            <v>Exterior Lighting Controls</v>
          </cell>
          <cell r="F301" t="str">
            <v>Ext Ltg Ctrls_Com, E - ExtL (RET)</v>
          </cell>
          <cell r="G301" t="e">
            <v>#VALUE!</v>
          </cell>
          <cell r="H301" t="str">
            <v>Optimized exterior lighting controls</v>
          </cell>
          <cell r="I301">
            <v>8</v>
          </cell>
          <cell r="J301" t="str">
            <v/>
          </cell>
          <cell r="K301" t="e">
            <v>#VALUE!</v>
          </cell>
          <cell r="L301" t="e">
            <v>#VALUE!</v>
          </cell>
          <cell r="M301" t="str">
            <v>E</v>
          </cell>
          <cell r="N301">
            <v>0</v>
          </cell>
          <cell r="O301" t="str">
            <v>Exterior Lighting</v>
          </cell>
          <cell r="P301" t="str">
            <v/>
          </cell>
          <cell r="Q301" t="str">
            <v>Exterior Lighting</v>
          </cell>
          <cell r="R301" t="str">
            <v/>
          </cell>
          <cell r="S301" t="str">
            <v/>
          </cell>
          <cell r="T301" t="str">
            <v>Y</v>
          </cell>
          <cell r="U301" t="str">
            <v/>
          </cell>
          <cell r="V301">
            <v>0</v>
          </cell>
        </row>
        <row r="302">
          <cell r="A302">
            <v>299</v>
          </cell>
          <cell r="B302" t="str">
            <v>Com</v>
          </cell>
          <cell r="C302" t="str">
            <v xml:space="preserve">Ext Ltg Dsgn_Com, E - ExtL </v>
          </cell>
          <cell r="D302" t="str">
            <v>Exterior Lighting</v>
          </cell>
          <cell r="E302" t="str">
            <v>Improved Exterior Lighting Design</v>
          </cell>
          <cell r="F302" t="str">
            <v/>
          </cell>
          <cell r="G302" t="e">
            <v>#VALUE!</v>
          </cell>
          <cell r="H302" t="str">
            <v/>
          </cell>
          <cell r="I302">
            <v>15</v>
          </cell>
          <cell r="J302" t="str">
            <v/>
          </cell>
          <cell r="K302" t="e">
            <v>#VALUE!</v>
          </cell>
          <cell r="L302" t="e">
            <v>#VALUE!</v>
          </cell>
          <cell r="M302" t="str">
            <v>E</v>
          </cell>
          <cell r="N302">
            <v>0</v>
          </cell>
          <cell r="O302" t="str">
            <v>Exterior Lighting</v>
          </cell>
          <cell r="P302" t="str">
            <v/>
          </cell>
          <cell r="Q302" t="str">
            <v>Exterior Lighting</v>
          </cell>
          <cell r="R302" t="str">
            <v/>
          </cell>
          <cell r="S302" t="str">
            <v/>
          </cell>
          <cell r="T302" t="str">
            <v>Y</v>
          </cell>
          <cell r="U302" t="str">
            <v/>
          </cell>
          <cell r="V302">
            <v>0</v>
          </cell>
        </row>
        <row r="303">
          <cell r="A303">
            <v>300</v>
          </cell>
          <cell r="B303" t="str">
            <v>Com</v>
          </cell>
          <cell r="C303" t="str">
            <v xml:space="preserve">Int Ltg Ctrls_Com, E - IntL [No Heat] </v>
          </cell>
          <cell r="D303" t="str">
            <v>Interior Lighting</v>
          </cell>
          <cell r="E303" t="str">
            <v>Interior Lighting Controls</v>
          </cell>
          <cell r="F303" t="str">
            <v>Int Ltg Ctrls_Com, E - IntL [No Heat] (RET)</v>
          </cell>
          <cell r="G303" t="e">
            <v>#VALUE!</v>
          </cell>
          <cell r="H303" t="str">
            <v>Installation of occupancy sensors and/or daylight sensor lighting controls in perimeter building spaces (open spaces within 10' to 15' of windows) or other areas that have access to daylight infiltration.</v>
          </cell>
          <cell r="I303">
            <v>8</v>
          </cell>
          <cell r="J303" t="str">
            <v/>
          </cell>
          <cell r="K303" t="e">
            <v>#VALUE!</v>
          </cell>
          <cell r="L303" t="e">
            <v>#VALUE!</v>
          </cell>
          <cell r="M303" t="str">
            <v>E</v>
          </cell>
          <cell r="N303">
            <v>0</v>
          </cell>
          <cell r="O303" t="str">
            <v>Interior Lighting</v>
          </cell>
          <cell r="P303" t="str">
            <v/>
          </cell>
          <cell r="Q303" t="str">
            <v>Interior Lighting</v>
          </cell>
          <cell r="R303" t="str">
            <v/>
          </cell>
          <cell r="S303" t="str">
            <v/>
          </cell>
          <cell r="T303" t="str">
            <v>Y</v>
          </cell>
          <cell r="U303" t="str">
            <v/>
          </cell>
          <cell r="V303">
            <v>0</v>
          </cell>
        </row>
        <row r="304">
          <cell r="A304">
            <v>301</v>
          </cell>
          <cell r="B304" t="str">
            <v>Com</v>
          </cell>
          <cell r="C304" t="str">
            <v xml:space="preserve">Int Ltg Ctrls_Com, E - IntL [Electric Heat] </v>
          </cell>
          <cell r="D304" t="str">
            <v>Interior Lighting</v>
          </cell>
          <cell r="E304" t="str">
            <v>Interior Lighting Controls</v>
          </cell>
          <cell r="F304" t="str">
            <v>Int Ltg Ctrls_Com, E - IntL [Electric Heat] (RET)</v>
          </cell>
          <cell r="G304" t="e">
            <v>#VALUE!</v>
          </cell>
          <cell r="H304" t="str">
            <v>Installation of occupancy sensors and/or daylight sensor lighting controls in perimeter building spaces (open spaces within 10' to 15' of windows) or other areas that have access to daylight infiltration.</v>
          </cell>
          <cell r="I304">
            <v>8</v>
          </cell>
          <cell r="J304" t="str">
            <v/>
          </cell>
          <cell r="K304" t="e">
            <v>#VALUE!</v>
          </cell>
          <cell r="L304" t="e">
            <v>#VALUE!</v>
          </cell>
          <cell r="M304" t="str">
            <v>E</v>
          </cell>
          <cell r="N304">
            <v>0</v>
          </cell>
          <cell r="O304" t="str">
            <v>Interior Lighting</v>
          </cell>
          <cell r="P304" t="str">
            <v/>
          </cell>
          <cell r="Q304" t="str">
            <v>Interior Lighting</v>
          </cell>
          <cell r="R304" t="str">
            <v/>
          </cell>
          <cell r="S304" t="str">
            <v/>
          </cell>
          <cell r="T304" t="str">
            <v>Y</v>
          </cell>
          <cell r="U304" t="str">
            <v/>
          </cell>
          <cell r="V304">
            <v>0</v>
          </cell>
        </row>
        <row r="305">
          <cell r="A305">
            <v>302</v>
          </cell>
          <cell r="B305" t="str">
            <v>Com</v>
          </cell>
          <cell r="C305" t="str">
            <v xml:space="preserve">Int Ltg Ctrls_Com, E/G - IntL </v>
          </cell>
          <cell r="D305" t="str">
            <v>Interior Lighting</v>
          </cell>
          <cell r="E305" t="str">
            <v>Interior Lighting Controls with Gas Secondary Fuel</v>
          </cell>
          <cell r="F305" t="str">
            <v>Int Ltg Ctrls_Com, E/G - IntL (RET)</v>
          </cell>
          <cell r="G305" t="e">
            <v>#VALUE!</v>
          </cell>
          <cell r="H305" t="str">
            <v>Installation of occupancy sensors and/or daylight sensor lighting controls in perimeter building spaces (open spaces within 10' to 15' of windows) or other areas that have access to daylight infiltration.</v>
          </cell>
          <cell r="I305">
            <v>8</v>
          </cell>
          <cell r="J305" t="str">
            <v/>
          </cell>
          <cell r="K305" t="e">
            <v>#VALUE!</v>
          </cell>
          <cell r="L305" t="e">
            <v>#VALUE!</v>
          </cell>
          <cell r="M305" t="str">
            <v>E</v>
          </cell>
          <cell r="N305" t="str">
            <v>G</v>
          </cell>
          <cell r="O305" t="str">
            <v>Interior Lighting</v>
          </cell>
          <cell r="P305" t="str">
            <v>Space Heating</v>
          </cell>
          <cell r="Q305" t="str">
            <v>Interior Lighting</v>
          </cell>
          <cell r="R305" t="str">
            <v/>
          </cell>
          <cell r="S305" t="str">
            <v/>
          </cell>
          <cell r="T305" t="str">
            <v>Y</v>
          </cell>
          <cell r="U305" t="str">
            <v/>
          </cell>
          <cell r="V305">
            <v>0</v>
          </cell>
        </row>
        <row r="306">
          <cell r="A306">
            <v>303</v>
          </cell>
          <cell r="B306" t="str">
            <v>Com</v>
          </cell>
          <cell r="C306" t="str">
            <v xml:space="preserve">Int Ltg Ctrls_Com, E/O - IntL </v>
          </cell>
          <cell r="D306" t="str">
            <v>Interior Lighting</v>
          </cell>
          <cell r="E306" t="str">
            <v>Interior Lighting Controls with Oil Secondary Fuel</v>
          </cell>
          <cell r="F306" t="str">
            <v>Int Ltg Ctrls_Com, E/O - IntL (RET)</v>
          </cell>
          <cell r="G306" t="e">
            <v>#VALUE!</v>
          </cell>
          <cell r="H306" t="str">
            <v>Installation of occupancy sensors and/or daylight sensor lighting controls in perimeter building spaces (open spaces within 10' to 15' of windows) or other areas that have access to daylight infiltration.</v>
          </cell>
          <cell r="I306">
            <v>8</v>
          </cell>
          <cell r="J306" t="str">
            <v/>
          </cell>
          <cell r="K306" t="e">
            <v>#VALUE!</v>
          </cell>
          <cell r="L306" t="e">
            <v>#VALUE!</v>
          </cell>
          <cell r="M306" t="str">
            <v>E</v>
          </cell>
          <cell r="N306" t="str">
            <v>O</v>
          </cell>
          <cell r="O306" t="str">
            <v>Interior Lighting</v>
          </cell>
          <cell r="P306" t="str">
            <v>Space Heating</v>
          </cell>
          <cell r="Q306" t="str">
            <v>Interior Lighting</v>
          </cell>
          <cell r="R306" t="str">
            <v/>
          </cell>
          <cell r="S306" t="str">
            <v/>
          </cell>
          <cell r="T306" t="str">
            <v>Y</v>
          </cell>
          <cell r="U306" t="str">
            <v/>
          </cell>
          <cell r="V306">
            <v>0</v>
          </cell>
        </row>
        <row r="307">
          <cell r="A307">
            <v>304</v>
          </cell>
          <cell r="B307" t="str">
            <v>Com</v>
          </cell>
          <cell r="C307" t="str">
            <v xml:space="preserve">Int Ltg Ctrls_Com, E/P - IntL </v>
          </cell>
          <cell r="D307" t="str">
            <v>Interior Lighting</v>
          </cell>
          <cell r="E307" t="str">
            <v>Interior Lighting Controls with Propane Secondary Fuel</v>
          </cell>
          <cell r="F307" t="str">
            <v>Int Ltg Ctrls_Com, E/P - IntL (RET)</v>
          </cell>
          <cell r="G307" t="e">
            <v>#VALUE!</v>
          </cell>
          <cell r="H307" t="str">
            <v>Installation of occupancy sensors and/or daylight sensor lighting controls in perimeter building spaces (open spaces within 10' to 15' of windows) or other areas that have access to daylight infiltration.</v>
          </cell>
          <cell r="I307">
            <v>8</v>
          </cell>
          <cell r="J307" t="str">
            <v/>
          </cell>
          <cell r="K307" t="e">
            <v>#VALUE!</v>
          </cell>
          <cell r="L307" t="e">
            <v>#VALUE!</v>
          </cell>
          <cell r="M307" t="str">
            <v>E</v>
          </cell>
          <cell r="N307" t="str">
            <v>Prp</v>
          </cell>
          <cell r="O307" t="str">
            <v>Interior Lighting</v>
          </cell>
          <cell r="P307" t="str">
            <v>Space Heating</v>
          </cell>
          <cell r="Q307" t="str">
            <v>Interior Lighting</v>
          </cell>
          <cell r="R307" t="str">
            <v/>
          </cell>
          <cell r="S307" t="str">
            <v/>
          </cell>
          <cell r="T307" t="str">
            <v>Y</v>
          </cell>
          <cell r="U307" t="str">
            <v/>
          </cell>
          <cell r="V307">
            <v>0</v>
          </cell>
        </row>
        <row r="308">
          <cell r="A308">
            <v>305</v>
          </cell>
          <cell r="B308" t="str">
            <v>Com</v>
          </cell>
          <cell r="C308" t="str">
            <v xml:space="preserve">Exit Sign RetFit_Com, E - IntL [No Heat] </v>
          </cell>
          <cell r="D308" t="str">
            <v>Interior Lighting</v>
          </cell>
          <cell r="E308" t="str">
            <v>Exit Sign Retrofit</v>
          </cell>
          <cell r="F308" t="str">
            <v>Exit Sign RetFit_Com, E - IntL [No Heat] (RET)</v>
          </cell>
          <cell r="G308" t="e">
            <v>#VALUE!</v>
          </cell>
          <cell r="H308" t="str">
            <v>Replace a non-LED exit sign with an LED sign (or replace the lights therein)</v>
          </cell>
          <cell r="I308">
            <v>16</v>
          </cell>
          <cell r="J308" t="str">
            <v/>
          </cell>
          <cell r="K308" t="e">
            <v>#VALUE!</v>
          </cell>
          <cell r="L308" t="e">
            <v>#VALUE!</v>
          </cell>
          <cell r="M308" t="str">
            <v>E</v>
          </cell>
          <cell r="N308">
            <v>0</v>
          </cell>
          <cell r="O308" t="str">
            <v>Interior Lighting</v>
          </cell>
          <cell r="P308" t="str">
            <v/>
          </cell>
          <cell r="Q308" t="str">
            <v>Interior Lighting</v>
          </cell>
          <cell r="R308" t="str">
            <v/>
          </cell>
          <cell r="S308" t="str">
            <v/>
          </cell>
          <cell r="T308" t="str">
            <v>Y</v>
          </cell>
          <cell r="U308" t="str">
            <v/>
          </cell>
          <cell r="V308">
            <v>0</v>
          </cell>
        </row>
        <row r="309">
          <cell r="A309">
            <v>306</v>
          </cell>
          <cell r="B309" t="str">
            <v>Com</v>
          </cell>
          <cell r="C309" t="str">
            <v xml:space="preserve">Exit Sign RetFit_Com, E - IntL [Electric Heat] </v>
          </cell>
          <cell r="D309" t="str">
            <v>Interior Lighting</v>
          </cell>
          <cell r="E309" t="str">
            <v>Exit Sign Retrofit</v>
          </cell>
          <cell r="F309" t="str">
            <v>Exit Sign RetFit_Com, E - IntL [Electric Heat] (RET)</v>
          </cell>
          <cell r="G309" t="e">
            <v>#VALUE!</v>
          </cell>
          <cell r="H309" t="str">
            <v>Replace a non-LED exit sign with an LED sign (or replace the lights therein)</v>
          </cell>
          <cell r="I309">
            <v>16</v>
          </cell>
          <cell r="J309" t="str">
            <v/>
          </cell>
          <cell r="K309" t="e">
            <v>#VALUE!</v>
          </cell>
          <cell r="L309" t="e">
            <v>#VALUE!</v>
          </cell>
          <cell r="M309" t="str">
            <v>E</v>
          </cell>
          <cell r="N309">
            <v>0</v>
          </cell>
          <cell r="O309" t="str">
            <v>Interior Lighting</v>
          </cell>
          <cell r="P309" t="str">
            <v/>
          </cell>
          <cell r="Q309" t="str">
            <v>Interior Lighting</v>
          </cell>
          <cell r="R309" t="str">
            <v/>
          </cell>
          <cell r="S309" t="str">
            <v/>
          </cell>
          <cell r="T309" t="str">
            <v>Y</v>
          </cell>
          <cell r="U309" t="str">
            <v/>
          </cell>
          <cell r="V309">
            <v>0</v>
          </cell>
        </row>
        <row r="310">
          <cell r="A310">
            <v>307</v>
          </cell>
          <cell r="B310" t="str">
            <v>Com</v>
          </cell>
          <cell r="C310" t="str">
            <v xml:space="preserve">Exit Sign RetFit_Com, E/G - IntL </v>
          </cell>
          <cell r="D310" t="str">
            <v>Interior Lighting</v>
          </cell>
          <cell r="E310" t="str">
            <v>Exit Sign Retrofit with Gas Secondary Fuel</v>
          </cell>
          <cell r="F310" t="str">
            <v>Exit Sign RetFit_Com, E/G - IntL (RET)</v>
          </cell>
          <cell r="G310" t="e">
            <v>#VALUE!</v>
          </cell>
          <cell r="H310" t="str">
            <v>Replace a non-LED exit sign with an LED sign (or replace the lights therein)</v>
          </cell>
          <cell r="I310">
            <v>16</v>
          </cell>
          <cell r="J310" t="str">
            <v/>
          </cell>
          <cell r="K310" t="e">
            <v>#VALUE!</v>
          </cell>
          <cell r="L310" t="e">
            <v>#VALUE!</v>
          </cell>
          <cell r="M310" t="str">
            <v>E</v>
          </cell>
          <cell r="N310" t="str">
            <v>G</v>
          </cell>
          <cell r="O310" t="str">
            <v>Interior Lighting</v>
          </cell>
          <cell r="P310" t="str">
            <v>Space Heating</v>
          </cell>
          <cell r="Q310" t="str">
            <v>Interior Lighting</v>
          </cell>
          <cell r="R310" t="str">
            <v/>
          </cell>
          <cell r="S310" t="str">
            <v/>
          </cell>
          <cell r="T310" t="str">
            <v>Y</v>
          </cell>
          <cell r="U310" t="str">
            <v/>
          </cell>
          <cell r="V310">
            <v>0</v>
          </cell>
        </row>
        <row r="311">
          <cell r="A311">
            <v>308</v>
          </cell>
          <cell r="B311" t="str">
            <v>Com</v>
          </cell>
          <cell r="C311" t="str">
            <v xml:space="preserve">Exit Sign RetFit_Com, E/O - IntL </v>
          </cell>
          <cell r="D311" t="str">
            <v>Interior Lighting</v>
          </cell>
          <cell r="E311" t="str">
            <v>Exit Sign Retrofit with Oil Secondary Fuel</v>
          </cell>
          <cell r="F311" t="str">
            <v>Exit Sign RetFit_Com, E/O - IntL (RET)</v>
          </cell>
          <cell r="G311" t="e">
            <v>#VALUE!</v>
          </cell>
          <cell r="H311" t="str">
            <v>Replace a non-LED exit sign with an LED sign (or replace the lights therein)</v>
          </cell>
          <cell r="I311">
            <v>16</v>
          </cell>
          <cell r="J311" t="str">
            <v/>
          </cell>
          <cell r="K311" t="e">
            <v>#VALUE!</v>
          </cell>
          <cell r="L311" t="e">
            <v>#VALUE!</v>
          </cell>
          <cell r="M311" t="str">
            <v>E</v>
          </cell>
          <cell r="N311" t="str">
            <v>O</v>
          </cell>
          <cell r="O311" t="str">
            <v>Interior Lighting</v>
          </cell>
          <cell r="P311" t="str">
            <v>Space Heating</v>
          </cell>
          <cell r="Q311" t="str">
            <v>Interior Lighting</v>
          </cell>
          <cell r="R311" t="str">
            <v/>
          </cell>
          <cell r="S311" t="str">
            <v/>
          </cell>
          <cell r="T311" t="str">
            <v>Y</v>
          </cell>
          <cell r="U311" t="str">
            <v/>
          </cell>
          <cell r="V311">
            <v>0</v>
          </cell>
        </row>
        <row r="312">
          <cell r="A312">
            <v>309</v>
          </cell>
          <cell r="B312" t="str">
            <v>Com</v>
          </cell>
          <cell r="C312" t="str">
            <v xml:space="preserve">Exit Sign RetFit_Com, E/P - IntL </v>
          </cell>
          <cell r="D312" t="str">
            <v>Interior Lighting</v>
          </cell>
          <cell r="E312" t="str">
            <v>Exit Sign Retrofit with Propane Secondary Fuel</v>
          </cell>
          <cell r="F312" t="str">
            <v>Exit Sign RetFit_Com, E/P - IntL (RET)</v>
          </cell>
          <cell r="G312" t="e">
            <v>#VALUE!</v>
          </cell>
          <cell r="H312" t="str">
            <v>Replace a non-LED exit sign with an LED sign (or replace the lights therein)</v>
          </cell>
          <cell r="I312">
            <v>16</v>
          </cell>
          <cell r="J312" t="str">
            <v/>
          </cell>
          <cell r="K312" t="e">
            <v>#VALUE!</v>
          </cell>
          <cell r="L312" t="e">
            <v>#VALUE!</v>
          </cell>
          <cell r="M312" t="str">
            <v>E</v>
          </cell>
          <cell r="N312" t="str">
            <v>Prp</v>
          </cell>
          <cell r="O312" t="str">
            <v>Interior Lighting</v>
          </cell>
          <cell r="P312" t="str">
            <v>Space Heating</v>
          </cell>
          <cell r="Q312" t="str">
            <v>Interior Lighting</v>
          </cell>
          <cell r="R312" t="str">
            <v/>
          </cell>
          <cell r="S312" t="str">
            <v/>
          </cell>
          <cell r="T312" t="str">
            <v>Y</v>
          </cell>
          <cell r="U312" t="str">
            <v/>
          </cell>
          <cell r="V312">
            <v>0</v>
          </cell>
        </row>
        <row r="313">
          <cell r="A313">
            <v>310</v>
          </cell>
          <cell r="B313" t="str">
            <v>Com</v>
          </cell>
          <cell r="C313" t="str">
            <v xml:space="preserve">LED HiLo Bay_Com, E - IntL [No Heat] </v>
          </cell>
          <cell r="D313" t="str">
            <v>Interior Lighting</v>
          </cell>
          <cell r="E313" t="str">
            <v>LED High-bay and Low-bay Systems</v>
          </cell>
          <cell r="F313" t="str">
            <v>LED HiLo Bay_Com, E - IntL [No Heat] (RET)</v>
          </cell>
          <cell r="G313" t="e">
            <v>#VALUE!</v>
          </cell>
          <cell r="H313" t="str">
            <v>LED high bay fixtures offer increased efficiency with nearly equivalent light output as compared to linear fluorescent high bay systems. Integrated LED high bays also offer advanced controllability leading to an even greater increase in efficiency.</v>
          </cell>
          <cell r="I313">
            <v>19.215987701767872</v>
          </cell>
          <cell r="J313" t="str">
            <v/>
          </cell>
          <cell r="K313" t="e">
            <v>#VALUE!</v>
          </cell>
          <cell r="L313" t="e">
            <v>#VALUE!</v>
          </cell>
          <cell r="M313" t="str">
            <v>E</v>
          </cell>
          <cell r="N313">
            <v>0</v>
          </cell>
          <cell r="O313" t="str">
            <v>Interior Lighting</v>
          </cell>
          <cell r="P313" t="str">
            <v/>
          </cell>
          <cell r="Q313" t="str">
            <v>Interior Lighting</v>
          </cell>
          <cell r="R313" t="str">
            <v/>
          </cell>
          <cell r="S313" t="str">
            <v/>
          </cell>
          <cell r="T313" t="str">
            <v>Y</v>
          </cell>
          <cell r="U313" t="str">
            <v/>
          </cell>
          <cell r="V313">
            <v>0</v>
          </cell>
        </row>
        <row r="314">
          <cell r="A314">
            <v>311</v>
          </cell>
          <cell r="B314" t="str">
            <v>Com</v>
          </cell>
          <cell r="C314" t="str">
            <v xml:space="preserve">LED HiLo Bay_Com, E - IntL [Electric Heat] </v>
          </cell>
          <cell r="D314" t="str">
            <v>Interior Lighting</v>
          </cell>
          <cell r="E314" t="str">
            <v>LED High-bay and Low-bay Systems</v>
          </cell>
          <cell r="F314" t="str">
            <v>LED HiLo Bay_Com, E - IntL [Electric Heat] (RET)</v>
          </cell>
          <cell r="G314" t="e">
            <v>#VALUE!</v>
          </cell>
          <cell r="H314" t="str">
            <v>LED high bay fixtures offer increased efficiency with nearly equivalent light output as compared to linear fluorescent high bay systems. Integrated LED high bays also offer advanced controllability leading to an even greater increase in efficiency.</v>
          </cell>
          <cell r="I314">
            <v>19.215987701767872</v>
          </cell>
          <cell r="J314" t="str">
            <v/>
          </cell>
          <cell r="K314" t="e">
            <v>#VALUE!</v>
          </cell>
          <cell r="L314" t="e">
            <v>#VALUE!</v>
          </cell>
          <cell r="M314" t="str">
            <v>E</v>
          </cell>
          <cell r="N314">
            <v>0</v>
          </cell>
          <cell r="O314" t="str">
            <v>Interior Lighting</v>
          </cell>
          <cell r="P314" t="str">
            <v/>
          </cell>
          <cell r="Q314" t="str">
            <v>Interior Lighting</v>
          </cell>
          <cell r="R314" t="str">
            <v/>
          </cell>
          <cell r="S314" t="str">
            <v/>
          </cell>
          <cell r="T314" t="str">
            <v>Y</v>
          </cell>
          <cell r="U314" t="str">
            <v/>
          </cell>
          <cell r="V314">
            <v>0</v>
          </cell>
        </row>
        <row r="315">
          <cell r="A315">
            <v>312</v>
          </cell>
          <cell r="B315" t="str">
            <v>Com</v>
          </cell>
          <cell r="C315" t="str">
            <v xml:space="preserve">LED HiLo Bay_Com, E/G - IntL </v>
          </cell>
          <cell r="D315" t="str">
            <v>Interior Lighting</v>
          </cell>
          <cell r="E315" t="str">
            <v>LED High-bay and Low-bay Systems with Gas Secondary Fuel</v>
          </cell>
          <cell r="F315" t="str">
            <v>LED HiLo Bay_Com, E/G - IntL (RET)</v>
          </cell>
          <cell r="G315" t="e">
            <v>#VALUE!</v>
          </cell>
          <cell r="H315" t="str">
            <v>LED high bay fixtures offer increased efficiency with nearly equivalent light output as compared to linear fluorescent high bay systems. Integrated LED high bays also offer advanced controllability leading to an even greater increase in efficiency.</v>
          </cell>
          <cell r="I315">
            <v>19.215987701767872</v>
          </cell>
          <cell r="J315" t="str">
            <v/>
          </cell>
          <cell r="K315" t="e">
            <v>#VALUE!</v>
          </cell>
          <cell r="L315" t="e">
            <v>#VALUE!</v>
          </cell>
          <cell r="M315" t="str">
            <v>E</v>
          </cell>
          <cell r="N315" t="str">
            <v>G</v>
          </cell>
          <cell r="O315" t="str">
            <v>Interior Lighting</v>
          </cell>
          <cell r="P315" t="str">
            <v>Space Heating</v>
          </cell>
          <cell r="Q315" t="str">
            <v>Interior Lighting</v>
          </cell>
          <cell r="R315" t="str">
            <v/>
          </cell>
          <cell r="S315" t="str">
            <v/>
          </cell>
          <cell r="T315" t="str">
            <v>Y</v>
          </cell>
          <cell r="U315" t="str">
            <v/>
          </cell>
          <cell r="V315">
            <v>0</v>
          </cell>
        </row>
        <row r="316">
          <cell r="A316">
            <v>313</v>
          </cell>
          <cell r="B316" t="str">
            <v>Com</v>
          </cell>
          <cell r="C316" t="str">
            <v xml:space="preserve">LED HiLo Bay_Com, E/O - IntL </v>
          </cell>
          <cell r="D316" t="str">
            <v>Interior Lighting</v>
          </cell>
          <cell r="E316" t="str">
            <v>LED High-bay and Low-bay Systems with Oil Secondary Fuel</v>
          </cell>
          <cell r="F316" t="str">
            <v>LED HiLo Bay_Com, E/O - IntL (RET)</v>
          </cell>
          <cell r="G316" t="e">
            <v>#VALUE!</v>
          </cell>
          <cell r="H316" t="str">
            <v>LED high bay fixtures offer increased efficiency with nearly equivalent light output as compared to linear fluorescent high bay systems. Integrated LED high bays also offer advanced controllability leading to an even greater increase in efficiency.</v>
          </cell>
          <cell r="I316">
            <v>19.215987701767872</v>
          </cell>
          <cell r="J316" t="str">
            <v/>
          </cell>
          <cell r="K316" t="e">
            <v>#VALUE!</v>
          </cell>
          <cell r="L316" t="e">
            <v>#VALUE!</v>
          </cell>
          <cell r="M316" t="str">
            <v>E</v>
          </cell>
          <cell r="N316" t="str">
            <v>O</v>
          </cell>
          <cell r="O316" t="str">
            <v>Interior Lighting</v>
          </cell>
          <cell r="P316" t="str">
            <v>Space Heating</v>
          </cell>
          <cell r="Q316" t="str">
            <v>Interior Lighting</v>
          </cell>
          <cell r="R316" t="str">
            <v/>
          </cell>
          <cell r="S316" t="str">
            <v/>
          </cell>
          <cell r="T316" t="str">
            <v>Y</v>
          </cell>
          <cell r="U316" t="str">
            <v/>
          </cell>
          <cell r="V316">
            <v>0</v>
          </cell>
        </row>
        <row r="317">
          <cell r="A317">
            <v>314</v>
          </cell>
          <cell r="B317" t="str">
            <v>Com</v>
          </cell>
          <cell r="C317" t="str">
            <v xml:space="preserve">LED HiLo Bay_Com, E/P - IntL </v>
          </cell>
          <cell r="D317" t="str">
            <v>Interior Lighting</v>
          </cell>
          <cell r="E317" t="str">
            <v>LED High-bay and Low-bay Systems with Propane Secondary Fuel</v>
          </cell>
          <cell r="F317" t="str">
            <v>LED HiLo Bay_Com, E/P - IntL (RET)</v>
          </cell>
          <cell r="G317" t="e">
            <v>#VALUE!</v>
          </cell>
          <cell r="H317" t="str">
            <v>LED high bay fixtures offer increased efficiency with nearly equivalent light output as compared to linear fluorescent high bay systems. Integrated LED high bays also offer advanced controllability leading to an even greater increase in efficiency.</v>
          </cell>
          <cell r="I317">
            <v>19.215987701767872</v>
          </cell>
          <cell r="J317" t="str">
            <v/>
          </cell>
          <cell r="K317" t="e">
            <v>#VALUE!</v>
          </cell>
          <cell r="L317" t="e">
            <v>#VALUE!</v>
          </cell>
          <cell r="M317" t="str">
            <v>E</v>
          </cell>
          <cell r="N317" t="str">
            <v>Prp</v>
          </cell>
          <cell r="O317" t="str">
            <v>Interior Lighting</v>
          </cell>
          <cell r="P317" t="str">
            <v>Space Heating</v>
          </cell>
          <cell r="Q317" t="str">
            <v>Interior Lighting</v>
          </cell>
          <cell r="R317" t="str">
            <v/>
          </cell>
          <cell r="S317" t="str">
            <v/>
          </cell>
          <cell r="T317" t="str">
            <v>Y</v>
          </cell>
          <cell r="U317" t="str">
            <v/>
          </cell>
          <cell r="V317">
            <v>0</v>
          </cell>
        </row>
        <row r="318">
          <cell r="A318">
            <v>315</v>
          </cell>
          <cell r="B318" t="str">
            <v>Com</v>
          </cell>
          <cell r="C318" t="str">
            <v xml:space="preserve">Repl Scre_Com, E - IntL [No Heat] </v>
          </cell>
          <cell r="D318" t="str">
            <v>Interior Lighting</v>
          </cell>
          <cell r="E318" t="str">
            <v>Replace Screw-in lamps with LEDs</v>
          </cell>
          <cell r="F318" t="str">
            <v>Repl Screw-in LED_Com, E - IntL [No Heat] (RET)</v>
          </cell>
          <cell r="G318" t="e">
            <v>#VALUE!</v>
          </cell>
          <cell r="H318" t="str">
            <v>Replace incandescent/halogen screw-in lamps with LED lamps.</v>
          </cell>
          <cell r="I318">
            <v>2</v>
          </cell>
          <cell r="J318" t="str">
            <v/>
          </cell>
          <cell r="K318" t="e">
            <v>#VALUE!</v>
          </cell>
          <cell r="L318" t="e">
            <v>#VALUE!</v>
          </cell>
          <cell r="M318" t="str">
            <v>E</v>
          </cell>
          <cell r="N318">
            <v>0</v>
          </cell>
          <cell r="O318" t="str">
            <v>Interior Lighting</v>
          </cell>
          <cell r="P318" t="str">
            <v/>
          </cell>
          <cell r="Q318" t="str">
            <v>Interior Lighting</v>
          </cell>
          <cell r="R318" t="str">
            <v/>
          </cell>
          <cell r="S318" t="str">
            <v/>
          </cell>
          <cell r="T318" t="str">
            <v>Y</v>
          </cell>
          <cell r="U318" t="str">
            <v/>
          </cell>
          <cell r="V318">
            <v>0</v>
          </cell>
        </row>
        <row r="319">
          <cell r="A319">
            <v>316</v>
          </cell>
          <cell r="B319" t="str">
            <v>Com</v>
          </cell>
          <cell r="C319" t="str">
            <v xml:space="preserve">Repl Scre_Com, E - IntL [Electric Heat] </v>
          </cell>
          <cell r="D319" t="str">
            <v>Interior Lighting</v>
          </cell>
          <cell r="E319" t="str">
            <v>Replace Screw-in lamps with LEDs</v>
          </cell>
          <cell r="F319" t="str">
            <v>Repl Screw-in LED_Com, E - IntL [Electric Heat] (RET)</v>
          </cell>
          <cell r="G319" t="e">
            <v>#VALUE!</v>
          </cell>
          <cell r="H319" t="str">
            <v>Replace incandescent/halogen screw-in lamps with LED lamps.</v>
          </cell>
          <cell r="I319">
            <v>2</v>
          </cell>
          <cell r="J319" t="str">
            <v/>
          </cell>
          <cell r="K319" t="e">
            <v>#VALUE!</v>
          </cell>
          <cell r="L319" t="e">
            <v>#VALUE!</v>
          </cell>
          <cell r="M319" t="str">
            <v>E</v>
          </cell>
          <cell r="N319">
            <v>0</v>
          </cell>
          <cell r="O319" t="str">
            <v>Interior Lighting</v>
          </cell>
          <cell r="P319" t="str">
            <v/>
          </cell>
          <cell r="Q319" t="str">
            <v>Interior Lighting</v>
          </cell>
          <cell r="R319" t="str">
            <v/>
          </cell>
          <cell r="S319" t="str">
            <v/>
          </cell>
          <cell r="T319" t="str">
            <v>Y</v>
          </cell>
          <cell r="U319" t="str">
            <v/>
          </cell>
          <cell r="V319">
            <v>0</v>
          </cell>
        </row>
        <row r="320">
          <cell r="A320">
            <v>317</v>
          </cell>
          <cell r="B320" t="str">
            <v>Com</v>
          </cell>
          <cell r="C320" t="str">
            <v xml:space="preserve">Repl Scre_Com, E/G - IntL </v>
          </cell>
          <cell r="D320" t="str">
            <v>Interior Lighting</v>
          </cell>
          <cell r="E320" t="str">
            <v>Replace Screw-in lamps with LEDs with Gas Secondary Fuel</v>
          </cell>
          <cell r="F320" t="str">
            <v>Repl Screw-in LED_Com, E/G - IntL (RET)</v>
          </cell>
          <cell r="G320" t="e">
            <v>#VALUE!</v>
          </cell>
          <cell r="H320" t="str">
            <v>Replace incandescent/halogen screw-in lamps with LED lamps.</v>
          </cell>
          <cell r="I320">
            <v>2</v>
          </cell>
          <cell r="J320" t="str">
            <v/>
          </cell>
          <cell r="K320" t="e">
            <v>#VALUE!</v>
          </cell>
          <cell r="L320" t="e">
            <v>#VALUE!</v>
          </cell>
          <cell r="M320" t="str">
            <v>E</v>
          </cell>
          <cell r="N320" t="str">
            <v>G</v>
          </cell>
          <cell r="O320" t="str">
            <v>Interior Lighting</v>
          </cell>
          <cell r="P320" t="str">
            <v>Space Heating</v>
          </cell>
          <cell r="Q320" t="str">
            <v>Interior Lighting</v>
          </cell>
          <cell r="R320" t="str">
            <v/>
          </cell>
          <cell r="S320" t="str">
            <v/>
          </cell>
          <cell r="T320" t="str">
            <v>Y</v>
          </cell>
          <cell r="U320" t="str">
            <v/>
          </cell>
          <cell r="V320">
            <v>0</v>
          </cell>
        </row>
        <row r="321">
          <cell r="A321">
            <v>318</v>
          </cell>
          <cell r="B321" t="str">
            <v>Com</v>
          </cell>
          <cell r="C321" t="str">
            <v xml:space="preserve">Repl Scre_Com, E/O - IntL </v>
          </cell>
          <cell r="D321" t="str">
            <v>Interior Lighting</v>
          </cell>
          <cell r="E321" t="str">
            <v>Replace Screw-in lamps with LEDs with Oil Secondary Fuel</v>
          </cell>
          <cell r="F321" t="str">
            <v>Repl Screw-in LED_Com, E/O - IntL (RET)</v>
          </cell>
          <cell r="G321" t="e">
            <v>#VALUE!</v>
          </cell>
          <cell r="H321" t="str">
            <v>Replace incandescent/halogen screw-in lamps with LED lamps.</v>
          </cell>
          <cell r="I321">
            <v>2</v>
          </cell>
          <cell r="J321" t="str">
            <v/>
          </cell>
          <cell r="K321" t="e">
            <v>#VALUE!</v>
          </cell>
          <cell r="L321" t="e">
            <v>#VALUE!</v>
          </cell>
          <cell r="M321" t="str">
            <v>E</v>
          </cell>
          <cell r="N321" t="str">
            <v>O</v>
          </cell>
          <cell r="O321" t="str">
            <v>Interior Lighting</v>
          </cell>
          <cell r="P321" t="str">
            <v>Space Heating</v>
          </cell>
          <cell r="Q321" t="str">
            <v>Interior Lighting</v>
          </cell>
          <cell r="R321" t="str">
            <v/>
          </cell>
          <cell r="S321" t="str">
            <v/>
          </cell>
          <cell r="T321" t="str">
            <v>Y</v>
          </cell>
          <cell r="U321" t="str">
            <v/>
          </cell>
          <cell r="V321">
            <v>0</v>
          </cell>
        </row>
        <row r="322">
          <cell r="A322">
            <v>319</v>
          </cell>
          <cell r="B322" t="str">
            <v>Com</v>
          </cell>
          <cell r="C322" t="str">
            <v xml:space="preserve">Repl Scre_Com, E/P - IntL </v>
          </cell>
          <cell r="D322" t="str">
            <v>Interior Lighting</v>
          </cell>
          <cell r="E322" t="str">
            <v>Replace Screw-in lamps with LEDs with Propane Secondary Fuel</v>
          </cell>
          <cell r="F322" t="str">
            <v>Repl Screw-in LED_Com, E/P - IntL (RET)</v>
          </cell>
          <cell r="G322" t="e">
            <v>#VALUE!</v>
          </cell>
          <cell r="H322" t="str">
            <v>Replace incandescent/halogen screw-in lamps with LED lamps.</v>
          </cell>
          <cell r="I322">
            <v>2</v>
          </cell>
          <cell r="J322" t="str">
            <v/>
          </cell>
          <cell r="K322" t="e">
            <v>#VALUE!</v>
          </cell>
          <cell r="L322" t="e">
            <v>#VALUE!</v>
          </cell>
          <cell r="M322" t="str">
            <v>E</v>
          </cell>
          <cell r="N322" t="str">
            <v>Prp</v>
          </cell>
          <cell r="O322" t="str">
            <v>Interior Lighting</v>
          </cell>
          <cell r="P322" t="str">
            <v>Space Heating</v>
          </cell>
          <cell r="Q322" t="str">
            <v>Interior Lighting</v>
          </cell>
          <cell r="R322" t="str">
            <v/>
          </cell>
          <cell r="S322" t="str">
            <v/>
          </cell>
          <cell r="T322" t="str">
            <v>Y</v>
          </cell>
          <cell r="U322" t="str">
            <v/>
          </cell>
          <cell r="V322">
            <v>0</v>
          </cell>
        </row>
        <row r="323">
          <cell r="A323">
            <v>320</v>
          </cell>
          <cell r="B323" t="str">
            <v>Com</v>
          </cell>
          <cell r="C323" t="str">
            <v xml:space="preserve">Lin LED Fixture_Com, E - IntL [No Heat] </v>
          </cell>
          <cell r="D323" t="str">
            <v>Interior Lighting</v>
          </cell>
          <cell r="E323" t="str">
            <v>LED Linear Fixtures</v>
          </cell>
          <cell r="F323" t="str">
            <v>Lin LED Fixture_Com, E - IntL [No Heat] (RET)</v>
          </cell>
          <cell r="G323" t="e">
            <v>#VALUE!</v>
          </cell>
          <cell r="H323" t="str">
            <v>LED linear fixtures are an energy efficient alternative to linear fluorescent fixtures. The LED integrated fixtures offer similar light output with a reduction of energy consumption. Integrated LED fixtures also offer controllability beyond capabilities of linear fluorescent technology and integration with many complex control systems.</v>
          </cell>
          <cell r="I323">
            <v>16.594756057085959</v>
          </cell>
          <cell r="J323" t="str">
            <v/>
          </cell>
          <cell r="K323" t="e">
            <v>#VALUE!</v>
          </cell>
          <cell r="L323" t="e">
            <v>#VALUE!</v>
          </cell>
          <cell r="M323" t="str">
            <v>E</v>
          </cell>
          <cell r="N323">
            <v>0</v>
          </cell>
          <cell r="O323" t="str">
            <v>Interior Lighting</v>
          </cell>
          <cell r="P323" t="str">
            <v/>
          </cell>
          <cell r="Q323" t="str">
            <v>Interior Lighting</v>
          </cell>
          <cell r="R323" t="str">
            <v/>
          </cell>
          <cell r="S323" t="str">
            <v/>
          </cell>
          <cell r="T323" t="str">
            <v>Y</v>
          </cell>
          <cell r="U323" t="str">
            <v/>
          </cell>
          <cell r="V323">
            <v>0</v>
          </cell>
        </row>
        <row r="324">
          <cell r="A324">
            <v>321</v>
          </cell>
          <cell r="B324" t="str">
            <v>Com</v>
          </cell>
          <cell r="C324" t="str">
            <v xml:space="preserve">Lin LED Fixture_Com, E - IntL [Electric Heat] </v>
          </cell>
          <cell r="D324" t="str">
            <v>Interior Lighting</v>
          </cell>
          <cell r="E324" t="str">
            <v>LED Linear Fixtures</v>
          </cell>
          <cell r="F324" t="str">
            <v>Lin LED Fixture_Com, E - IntL [Electric Heat] (RET)</v>
          </cell>
          <cell r="G324" t="e">
            <v>#VALUE!</v>
          </cell>
          <cell r="H324" t="str">
            <v>LED linear fixtures are an energy efficient alternative to linear fluorescent fixtures. The LED integrated fixtures offer similar light output with a reduction of energy consumption. Integrated LED fixtures also offer controllability beyond capabilities of linear fluorescent technology and integration with many complex control systems.</v>
          </cell>
          <cell r="I324">
            <v>16.594756057085959</v>
          </cell>
          <cell r="J324" t="str">
            <v/>
          </cell>
          <cell r="K324" t="e">
            <v>#VALUE!</v>
          </cell>
          <cell r="L324" t="e">
            <v>#VALUE!</v>
          </cell>
          <cell r="M324" t="str">
            <v>E</v>
          </cell>
          <cell r="N324">
            <v>0</v>
          </cell>
          <cell r="O324" t="str">
            <v>Interior Lighting</v>
          </cell>
          <cell r="P324" t="str">
            <v/>
          </cell>
          <cell r="Q324" t="str">
            <v>Interior Lighting</v>
          </cell>
          <cell r="R324" t="str">
            <v/>
          </cell>
          <cell r="S324" t="str">
            <v/>
          </cell>
          <cell r="T324" t="str">
            <v>Y</v>
          </cell>
          <cell r="U324" t="str">
            <v/>
          </cell>
          <cell r="V324">
            <v>0</v>
          </cell>
        </row>
        <row r="325">
          <cell r="A325">
            <v>322</v>
          </cell>
          <cell r="B325" t="str">
            <v>Com</v>
          </cell>
          <cell r="C325" t="str">
            <v xml:space="preserve">Lin LED Fixture_Com, E/G - IntL </v>
          </cell>
          <cell r="D325" t="str">
            <v>Interior Lighting</v>
          </cell>
          <cell r="E325" t="str">
            <v>LED Linear Fixtures with Gas Secondary Fuel</v>
          </cell>
          <cell r="F325" t="str">
            <v>Lin LED Fixture_Com, E/G - IntL (RET)</v>
          </cell>
          <cell r="G325" t="e">
            <v>#VALUE!</v>
          </cell>
          <cell r="H325" t="str">
            <v>LED linear fixtures are an energy efficient alternative to linear fluorescent fixtures. The LED integrated fixtures offer similar light output with a reduction of energy consumption. Integrated LED fixtures also offer controllability beyond capabilities of linear fluorescent technology and integration with many complex control systems.</v>
          </cell>
          <cell r="I325">
            <v>16.594756057085959</v>
          </cell>
          <cell r="J325" t="str">
            <v/>
          </cell>
          <cell r="K325" t="e">
            <v>#VALUE!</v>
          </cell>
          <cell r="L325" t="e">
            <v>#VALUE!</v>
          </cell>
          <cell r="M325" t="str">
            <v>E</v>
          </cell>
          <cell r="N325" t="str">
            <v>G</v>
          </cell>
          <cell r="O325" t="str">
            <v>Interior Lighting</v>
          </cell>
          <cell r="P325" t="str">
            <v>Space Heating</v>
          </cell>
          <cell r="Q325" t="str">
            <v>Interior Lighting</v>
          </cell>
          <cell r="R325" t="str">
            <v/>
          </cell>
          <cell r="S325" t="str">
            <v/>
          </cell>
          <cell r="T325" t="str">
            <v>Y</v>
          </cell>
          <cell r="U325" t="str">
            <v/>
          </cell>
          <cell r="V325">
            <v>0</v>
          </cell>
        </row>
        <row r="326">
          <cell r="A326">
            <v>323</v>
          </cell>
          <cell r="B326" t="str">
            <v>Com</v>
          </cell>
          <cell r="C326" t="str">
            <v xml:space="preserve">Lin LED Fixture_Com, E/O - IntL </v>
          </cell>
          <cell r="D326" t="str">
            <v>Interior Lighting</v>
          </cell>
          <cell r="E326" t="str">
            <v>LED Linear Fixtures with Oil Secondary Fuel</v>
          </cell>
          <cell r="F326" t="str">
            <v>Lin LED Fixture_Com, E/O - IntL (RET)</v>
          </cell>
          <cell r="G326" t="e">
            <v>#VALUE!</v>
          </cell>
          <cell r="H326" t="str">
            <v>LED linear fixtures are an energy efficient alternative to linear fluorescent fixtures. The LED integrated fixtures offer similar light output with a reduction of energy consumption. Integrated LED fixtures also offer controllability beyond capabilities of linear fluorescent technology and integration with many complex control systems.</v>
          </cell>
          <cell r="I326">
            <v>16.594756057085959</v>
          </cell>
          <cell r="J326" t="str">
            <v/>
          </cell>
          <cell r="K326" t="e">
            <v>#VALUE!</v>
          </cell>
          <cell r="L326" t="e">
            <v>#VALUE!</v>
          </cell>
          <cell r="M326" t="str">
            <v>E</v>
          </cell>
          <cell r="N326" t="str">
            <v>O</v>
          </cell>
          <cell r="O326" t="str">
            <v>Interior Lighting</v>
          </cell>
          <cell r="P326" t="str">
            <v>Space Heating</v>
          </cell>
          <cell r="Q326" t="str">
            <v>Interior Lighting</v>
          </cell>
          <cell r="R326" t="str">
            <v/>
          </cell>
          <cell r="S326" t="str">
            <v/>
          </cell>
          <cell r="T326" t="str">
            <v>Y</v>
          </cell>
          <cell r="U326" t="str">
            <v/>
          </cell>
          <cell r="V326">
            <v>0</v>
          </cell>
        </row>
        <row r="327">
          <cell r="A327">
            <v>324</v>
          </cell>
          <cell r="B327" t="str">
            <v>Com</v>
          </cell>
          <cell r="C327" t="str">
            <v xml:space="preserve">Lin LED Fixture_Com, E/P - IntL </v>
          </cell>
          <cell r="D327" t="str">
            <v>Interior Lighting</v>
          </cell>
          <cell r="E327" t="str">
            <v>LED Linear Fixtures with Propane Secondary Fuel</v>
          </cell>
          <cell r="F327" t="str">
            <v>Lin LED Fixture_Com, E/P - IntL (RET)</v>
          </cell>
          <cell r="G327" t="e">
            <v>#VALUE!</v>
          </cell>
          <cell r="H327" t="str">
            <v>LED linear fixtures are an energy efficient alternative to linear fluorescent fixtures. The LED integrated fixtures offer similar light output with a reduction of energy consumption. Integrated LED fixtures also offer controllability beyond capabilities of linear fluorescent technology and integration with many complex control systems.</v>
          </cell>
          <cell r="I327">
            <v>16.594756057085959</v>
          </cell>
          <cell r="J327" t="str">
            <v/>
          </cell>
          <cell r="K327" t="e">
            <v>#VALUE!</v>
          </cell>
          <cell r="L327" t="e">
            <v>#VALUE!</v>
          </cell>
          <cell r="M327" t="str">
            <v>E</v>
          </cell>
          <cell r="N327" t="str">
            <v>Prp</v>
          </cell>
          <cell r="O327" t="str">
            <v>Interior Lighting</v>
          </cell>
          <cell r="P327" t="str">
            <v>Space Heating</v>
          </cell>
          <cell r="Q327" t="str">
            <v>Interior Lighting</v>
          </cell>
          <cell r="R327" t="str">
            <v/>
          </cell>
          <cell r="S327" t="str">
            <v/>
          </cell>
          <cell r="T327" t="str">
            <v>Y</v>
          </cell>
          <cell r="U327" t="str">
            <v/>
          </cell>
          <cell r="V327">
            <v>0</v>
          </cell>
        </row>
        <row r="328">
          <cell r="A328">
            <v>325</v>
          </cell>
          <cell r="B328" t="str">
            <v>Com</v>
          </cell>
          <cell r="C328" t="str">
            <v xml:space="preserve">LED Tube Repl_Com, E - IntL [No Heat] </v>
          </cell>
          <cell r="D328" t="str">
            <v>Interior Lighting</v>
          </cell>
          <cell r="E328" t="str">
            <v>LED Tube Replacement Lamps</v>
          </cell>
          <cell r="F328" t="str">
            <v>LED Tube Repl_Com, E - IntL [No Heat] (RET)</v>
          </cell>
          <cell r="G328" t="e">
            <v>#VALUE!</v>
          </cell>
          <cell r="H328" t="str">
            <v>LED Tube replacement lamps offer an energy efficient alternative to traditional linear fluorescent lamps. These are available in three types: Underwriters Laboratory (UL) Type A (direct replacement), UL Type B (hard wired), or UL Type C (remote driver). The three variations allow for a retrofit in nearly every linear fluorescent application. Type A tubes contain an internal driver that allows the tube to operate directly from an existing fluorescent ballast. Type B tubes contain an integrated driver that is designed to be powered directly from line voltage supplied to the existing fluorescent fixture. Type C tubes are designed to be powered from a remote driver.</v>
          </cell>
          <cell r="I328">
            <v>11.3</v>
          </cell>
          <cell r="J328" t="str">
            <v/>
          </cell>
          <cell r="K328" t="e">
            <v>#VALUE!</v>
          </cell>
          <cell r="L328" t="e">
            <v>#VALUE!</v>
          </cell>
          <cell r="M328" t="str">
            <v>E</v>
          </cell>
          <cell r="N328">
            <v>0</v>
          </cell>
          <cell r="O328" t="str">
            <v>Interior Lighting</v>
          </cell>
          <cell r="P328" t="str">
            <v/>
          </cell>
          <cell r="Q328" t="str">
            <v>Interior Lighting</v>
          </cell>
          <cell r="R328" t="str">
            <v/>
          </cell>
          <cell r="S328" t="str">
            <v/>
          </cell>
          <cell r="T328" t="str">
            <v>Y</v>
          </cell>
          <cell r="U328" t="str">
            <v/>
          </cell>
          <cell r="V328">
            <v>0</v>
          </cell>
        </row>
        <row r="329">
          <cell r="A329">
            <v>326</v>
          </cell>
          <cell r="B329" t="str">
            <v>Com</v>
          </cell>
          <cell r="C329" t="str">
            <v xml:space="preserve">LED Tube Repl_Com, E - IntL [Electric Heat] </v>
          </cell>
          <cell r="D329" t="str">
            <v>Interior Lighting</v>
          </cell>
          <cell r="E329" t="str">
            <v>LED Tube Replacement Lamps</v>
          </cell>
          <cell r="F329" t="str">
            <v>LED Tube Repl_Com, E - IntL [Electric Heat] (RET)</v>
          </cell>
          <cell r="G329" t="e">
            <v>#VALUE!</v>
          </cell>
          <cell r="H329" t="str">
            <v>LED Tube replacement lamps offer an energy efficient alternative to traditional linear fluorescent lamps. These are available in three types: Underwriters Laboratory (UL) Type A (direct replacement), UL Type B (hard wired), or UL Type C (remote driver). The three variations allow for a retrofit in nearly every linear fluorescent application. Type A tubes contain an internal driver that allows the tube to operate directly from an existing fluorescent ballast. Type B tubes contain an integrated driver that is designed to be powered directly from line voltage supplied to the existing fluorescent fixture. Type C tubes are designed to be powered from a remote driver.</v>
          </cell>
          <cell r="I329">
            <v>11.3</v>
          </cell>
          <cell r="J329" t="str">
            <v/>
          </cell>
          <cell r="K329" t="e">
            <v>#VALUE!</v>
          </cell>
          <cell r="L329" t="e">
            <v>#VALUE!</v>
          </cell>
          <cell r="M329" t="str">
            <v>E</v>
          </cell>
          <cell r="N329">
            <v>0</v>
          </cell>
          <cell r="O329" t="str">
            <v>Interior Lighting</v>
          </cell>
          <cell r="P329" t="str">
            <v/>
          </cell>
          <cell r="Q329" t="str">
            <v>Interior Lighting</v>
          </cell>
          <cell r="R329" t="str">
            <v/>
          </cell>
          <cell r="S329" t="str">
            <v/>
          </cell>
          <cell r="T329" t="str">
            <v>Y</v>
          </cell>
          <cell r="U329" t="str">
            <v/>
          </cell>
          <cell r="V329">
            <v>0</v>
          </cell>
        </row>
        <row r="330">
          <cell r="A330">
            <v>327</v>
          </cell>
          <cell r="B330" t="str">
            <v>Com</v>
          </cell>
          <cell r="C330" t="str">
            <v xml:space="preserve">LED Tube Repl_Com, E/G - IntL </v>
          </cell>
          <cell r="D330" t="str">
            <v>Interior Lighting</v>
          </cell>
          <cell r="E330" t="str">
            <v>LED Tube Replacement Lamps with Gas Secondary Fuel</v>
          </cell>
          <cell r="F330" t="str">
            <v>LED Tube Repl_Com, E/G - IntL (RET)</v>
          </cell>
          <cell r="G330" t="e">
            <v>#VALUE!</v>
          </cell>
          <cell r="H330" t="str">
            <v>LED Tube replacement lamps offer an energy efficient alternative to traditional linear fluorescent lamps. These are available in three types: Underwriters Laboratory (UL) Type A (direct replacement), UL Type B (hard wired), or UL Type C (remote driver). The three variations allow for a retrofit in nearly every linear fluorescent application. Type A tubes contain an internal driver that allows the tube to operate directly from an existing fluorescent ballast. Type B tubes contain an integrated driver that is designed to be powered directly from line voltage supplied to the existing fluorescent fixture. Type C tubes are designed to be powered from a remote driver.</v>
          </cell>
          <cell r="I330">
            <v>11.3</v>
          </cell>
          <cell r="J330" t="str">
            <v/>
          </cell>
          <cell r="K330" t="e">
            <v>#VALUE!</v>
          </cell>
          <cell r="L330" t="e">
            <v>#VALUE!</v>
          </cell>
          <cell r="M330" t="str">
            <v>E</v>
          </cell>
          <cell r="N330" t="str">
            <v>G</v>
          </cell>
          <cell r="O330" t="str">
            <v>Interior Lighting</v>
          </cell>
          <cell r="P330" t="str">
            <v>Space Heating</v>
          </cell>
          <cell r="Q330" t="str">
            <v>Interior Lighting</v>
          </cell>
          <cell r="R330" t="str">
            <v/>
          </cell>
          <cell r="S330" t="str">
            <v/>
          </cell>
          <cell r="T330" t="str">
            <v>Y</v>
          </cell>
          <cell r="U330" t="str">
            <v/>
          </cell>
          <cell r="V330">
            <v>0</v>
          </cell>
        </row>
        <row r="331">
          <cell r="A331">
            <v>328</v>
          </cell>
          <cell r="B331" t="str">
            <v>Com</v>
          </cell>
          <cell r="C331" t="str">
            <v xml:space="preserve">LED Tube Repl_Com, E/O - IntL </v>
          </cell>
          <cell r="D331" t="str">
            <v>Interior Lighting</v>
          </cell>
          <cell r="E331" t="str">
            <v>LED Tube Replacement Lamps with Oil Secondary Fuel</v>
          </cell>
          <cell r="F331" t="str">
            <v>LED Tube Repl_Com, E/O - IntL (RET)</v>
          </cell>
          <cell r="G331" t="e">
            <v>#VALUE!</v>
          </cell>
          <cell r="H331" t="str">
            <v>LED Tube replacement lamps offer an energy efficient alternative to traditional linear fluorescent lamps. These are available in three types: Underwriters Laboratory (UL) Type A (direct replacement), UL Type B (hard wired), or UL Type C (remote driver). The three variations allow for a retrofit in nearly every linear fluorescent application. Type A tubes contain an internal driver that allows the tube to operate directly from an existing fluorescent ballast. Type B tubes contain an integrated driver that is designed to be powered directly from line voltage supplied to the existing fluorescent fixture. Type C tubes are designed to be powered from a remote driver.</v>
          </cell>
          <cell r="I331">
            <v>11.3</v>
          </cell>
          <cell r="J331" t="str">
            <v/>
          </cell>
          <cell r="K331" t="e">
            <v>#VALUE!</v>
          </cell>
          <cell r="L331" t="e">
            <v>#VALUE!</v>
          </cell>
          <cell r="M331" t="str">
            <v>E</v>
          </cell>
          <cell r="N331" t="str">
            <v>O</v>
          </cell>
          <cell r="O331" t="str">
            <v>Interior Lighting</v>
          </cell>
          <cell r="P331" t="str">
            <v>Space Heating</v>
          </cell>
          <cell r="Q331" t="str">
            <v>Interior Lighting</v>
          </cell>
          <cell r="R331" t="str">
            <v/>
          </cell>
          <cell r="S331" t="str">
            <v/>
          </cell>
          <cell r="T331" t="str">
            <v>Y</v>
          </cell>
          <cell r="U331" t="str">
            <v/>
          </cell>
          <cell r="V331">
            <v>0</v>
          </cell>
        </row>
        <row r="332">
          <cell r="A332">
            <v>329</v>
          </cell>
          <cell r="B332" t="str">
            <v>Com</v>
          </cell>
          <cell r="C332" t="str">
            <v xml:space="preserve">LED Tube Repl_Com, E/P - IntL </v>
          </cell>
          <cell r="D332" t="str">
            <v>Interior Lighting</v>
          </cell>
          <cell r="E332" t="str">
            <v>LED Tube Replacement Lamps with Propane Secondary Fuel</v>
          </cell>
          <cell r="F332" t="str">
            <v>LED Tube Repl_Com, E/P - IntL (RET)</v>
          </cell>
          <cell r="G332" t="e">
            <v>#VALUE!</v>
          </cell>
          <cell r="H332" t="str">
            <v>LED Tube replacement lamps offer an energy efficient alternative to traditional linear fluorescent lamps. These are available in three types: Underwriters Laboratory (UL) Type A (direct replacement), UL Type B (hard wired), or UL Type C (remote driver). The three variations allow for a retrofit in nearly every linear fluorescent application. Type A tubes contain an internal driver that allows the tube to operate directly from an existing fluorescent ballast. Type B tubes contain an integrated driver that is designed to be powered directly from line voltage supplied to the existing fluorescent fixture. Type C tubes are designed to be powered from a remote driver.</v>
          </cell>
          <cell r="I332">
            <v>11.3</v>
          </cell>
          <cell r="J332" t="str">
            <v/>
          </cell>
          <cell r="K332" t="e">
            <v>#VALUE!</v>
          </cell>
          <cell r="L332" t="e">
            <v>#VALUE!</v>
          </cell>
          <cell r="M332" t="str">
            <v>E</v>
          </cell>
          <cell r="N332" t="str">
            <v>Prp</v>
          </cell>
          <cell r="O332" t="str">
            <v>Interior Lighting</v>
          </cell>
          <cell r="P332" t="str">
            <v>Space Heating</v>
          </cell>
          <cell r="Q332" t="str">
            <v>Interior Lighting</v>
          </cell>
          <cell r="R332" t="str">
            <v/>
          </cell>
          <cell r="S332" t="str">
            <v/>
          </cell>
          <cell r="T332" t="str">
            <v>Y</v>
          </cell>
          <cell r="U332" t="str">
            <v/>
          </cell>
          <cell r="V332">
            <v>0</v>
          </cell>
        </row>
        <row r="333">
          <cell r="A333">
            <v>330</v>
          </cell>
          <cell r="B333" t="str">
            <v>Com</v>
          </cell>
          <cell r="C333" t="str">
            <v xml:space="preserve">Repl pin CFL wLED_Com, E - IntL [No Heat] </v>
          </cell>
          <cell r="D333" t="str">
            <v>Interior Lighting</v>
          </cell>
          <cell r="E333" t="str">
            <v>Replace Pin-base CFLs w/ LEDs</v>
          </cell>
          <cell r="F333" t="str">
            <v>Repl pin CFL wLED_Com, E - IntL [No Heat] (RET)</v>
          </cell>
          <cell r="G333" t="e">
            <v>#VALUE!</v>
          </cell>
          <cell r="H333" t="str">
            <v>Replace CFL pin-base lamps, commonly referred to as Dulux, Biax, or PL lamps, with LED pin-base lamps. These lamps plug into the existing fixture and can be used with the existing ballast and socket.</v>
          </cell>
          <cell r="I333">
            <v>11.3</v>
          </cell>
          <cell r="J333" t="str">
            <v/>
          </cell>
          <cell r="K333" t="e">
            <v>#VALUE!</v>
          </cell>
          <cell r="L333" t="e">
            <v>#VALUE!</v>
          </cell>
          <cell r="M333" t="str">
            <v>E</v>
          </cell>
          <cell r="N333">
            <v>0</v>
          </cell>
          <cell r="O333" t="str">
            <v>Interior Lighting</v>
          </cell>
          <cell r="P333" t="str">
            <v/>
          </cell>
          <cell r="Q333" t="str">
            <v>Interior Lighting</v>
          </cell>
          <cell r="R333" t="str">
            <v/>
          </cell>
          <cell r="S333" t="str">
            <v/>
          </cell>
          <cell r="T333" t="str">
            <v>Y</v>
          </cell>
          <cell r="U333" t="str">
            <v/>
          </cell>
          <cell r="V333">
            <v>0</v>
          </cell>
        </row>
        <row r="334">
          <cell r="A334">
            <v>331</v>
          </cell>
          <cell r="B334" t="str">
            <v>Com</v>
          </cell>
          <cell r="C334" t="str">
            <v xml:space="preserve">Repl pin CFL wLED_Com, E - IntL [Electric Heat] </v>
          </cell>
          <cell r="D334" t="str">
            <v>Interior Lighting</v>
          </cell>
          <cell r="E334" t="str">
            <v>Replace Pin-base CFLs w/ LEDs</v>
          </cell>
          <cell r="F334" t="str">
            <v>Repl pin CFL wLED_Com, E - IntL [Electric Heat] (RET)</v>
          </cell>
          <cell r="G334" t="e">
            <v>#VALUE!</v>
          </cell>
          <cell r="H334" t="str">
            <v>Replace CFL pin-base lamps, commonly referred to as Dulux, Biax, or PL lamps, with LED pin-base lamps. These lamps plug into the existing fixture and can be used with the existing ballast and socket.</v>
          </cell>
          <cell r="I334">
            <v>11.3</v>
          </cell>
          <cell r="J334" t="str">
            <v/>
          </cell>
          <cell r="K334" t="e">
            <v>#VALUE!</v>
          </cell>
          <cell r="L334" t="e">
            <v>#VALUE!</v>
          </cell>
          <cell r="M334" t="str">
            <v>E</v>
          </cell>
          <cell r="N334">
            <v>0</v>
          </cell>
          <cell r="O334" t="str">
            <v>Interior Lighting</v>
          </cell>
          <cell r="P334" t="str">
            <v/>
          </cell>
          <cell r="Q334" t="str">
            <v>Interior Lighting</v>
          </cell>
          <cell r="R334" t="str">
            <v/>
          </cell>
          <cell r="S334" t="str">
            <v/>
          </cell>
          <cell r="T334" t="str">
            <v>Y</v>
          </cell>
          <cell r="U334" t="str">
            <v/>
          </cell>
          <cell r="V334">
            <v>0</v>
          </cell>
        </row>
        <row r="335">
          <cell r="A335">
            <v>332</v>
          </cell>
          <cell r="B335" t="str">
            <v>Com</v>
          </cell>
          <cell r="C335" t="str">
            <v xml:space="preserve">Repl pin CFL wLED_Com, E/G - IntL </v>
          </cell>
          <cell r="D335" t="str">
            <v>Interior Lighting</v>
          </cell>
          <cell r="E335" t="str">
            <v>Replace Pin-base CFLs w/ LEDs with Gas Secondary Fuel</v>
          </cell>
          <cell r="F335" t="str">
            <v>Repl pin CFL wLED_Com, E/G - IntL (RET)</v>
          </cell>
          <cell r="G335" t="e">
            <v>#VALUE!</v>
          </cell>
          <cell r="H335" t="str">
            <v>Replace CFL pin-base lamps, commonly referred to as Dulux, Biax, or PL lamps, with LED pin-base lamps. These lamps plug into the existing fixture and can be used with the existing ballast and socket.</v>
          </cell>
          <cell r="I335">
            <v>11.3</v>
          </cell>
          <cell r="J335" t="str">
            <v/>
          </cell>
          <cell r="K335" t="e">
            <v>#VALUE!</v>
          </cell>
          <cell r="L335" t="e">
            <v>#VALUE!</v>
          </cell>
          <cell r="M335" t="str">
            <v>E</v>
          </cell>
          <cell r="N335" t="str">
            <v>G</v>
          </cell>
          <cell r="O335" t="str">
            <v>Interior Lighting</v>
          </cell>
          <cell r="P335" t="str">
            <v>Space Heating</v>
          </cell>
          <cell r="Q335" t="str">
            <v>Interior Lighting</v>
          </cell>
          <cell r="R335" t="str">
            <v/>
          </cell>
          <cell r="S335" t="str">
            <v/>
          </cell>
          <cell r="T335" t="str">
            <v>Y</v>
          </cell>
          <cell r="U335" t="str">
            <v/>
          </cell>
          <cell r="V335">
            <v>0</v>
          </cell>
        </row>
        <row r="336">
          <cell r="A336">
            <v>333</v>
          </cell>
          <cell r="B336" t="str">
            <v>Com</v>
          </cell>
          <cell r="C336" t="str">
            <v xml:space="preserve">Repl pin CFL wLED_Com, E/O - IntL </v>
          </cell>
          <cell r="D336" t="str">
            <v>Interior Lighting</v>
          </cell>
          <cell r="E336" t="str">
            <v>Replace Pin-base CFLs w/ LEDs with Oil Secondary Fuel</v>
          </cell>
          <cell r="F336" t="str">
            <v>Repl pin CFL wLED_Com, E/O - IntL (RET)</v>
          </cell>
          <cell r="G336" t="e">
            <v>#VALUE!</v>
          </cell>
          <cell r="H336" t="str">
            <v>Replace CFL pin-base lamps, commonly referred to as Dulux, Biax, or PL lamps, with LED pin-base lamps. These lamps plug into the existing fixture and can be used with the existing ballast and socket.</v>
          </cell>
          <cell r="I336">
            <v>11.3</v>
          </cell>
          <cell r="J336" t="str">
            <v/>
          </cell>
          <cell r="K336" t="e">
            <v>#VALUE!</v>
          </cell>
          <cell r="L336" t="e">
            <v>#VALUE!</v>
          </cell>
          <cell r="M336" t="str">
            <v>E</v>
          </cell>
          <cell r="N336" t="str">
            <v>O</v>
          </cell>
          <cell r="O336" t="str">
            <v>Interior Lighting</v>
          </cell>
          <cell r="P336" t="str">
            <v>Space Heating</v>
          </cell>
          <cell r="Q336" t="str">
            <v>Interior Lighting</v>
          </cell>
          <cell r="R336" t="str">
            <v/>
          </cell>
          <cell r="S336" t="str">
            <v/>
          </cell>
          <cell r="T336" t="str">
            <v>Y</v>
          </cell>
          <cell r="U336" t="str">
            <v/>
          </cell>
          <cell r="V336">
            <v>0</v>
          </cell>
        </row>
        <row r="337">
          <cell r="A337">
            <v>334</v>
          </cell>
          <cell r="B337" t="str">
            <v>Com</v>
          </cell>
          <cell r="C337" t="str">
            <v xml:space="preserve">Repl pin CFL wLED_Com, E/P - IntL </v>
          </cell>
          <cell r="D337" t="str">
            <v>Interior Lighting</v>
          </cell>
          <cell r="E337" t="str">
            <v>Replace Pin-base CFLs w/ LEDs with Propane Secondary Fuel</v>
          </cell>
          <cell r="F337" t="str">
            <v>Repl pin CFL wLED_Com, E/P - IntL (RET)</v>
          </cell>
          <cell r="G337" t="e">
            <v>#VALUE!</v>
          </cell>
          <cell r="H337" t="str">
            <v>Replace CFL pin-base lamps, commonly referred to as Dulux, Biax, or PL lamps, with LED pin-base lamps. These lamps plug into the existing fixture and can be used with the existing ballast and socket.</v>
          </cell>
          <cell r="I337">
            <v>11.3</v>
          </cell>
          <cell r="J337" t="str">
            <v/>
          </cell>
          <cell r="K337" t="e">
            <v>#VALUE!</v>
          </cell>
          <cell r="L337" t="e">
            <v>#VALUE!</v>
          </cell>
          <cell r="M337" t="str">
            <v>E</v>
          </cell>
          <cell r="N337" t="str">
            <v>Prp</v>
          </cell>
          <cell r="O337" t="str">
            <v>Interior Lighting</v>
          </cell>
          <cell r="P337" t="str">
            <v>Space Heating</v>
          </cell>
          <cell r="Q337" t="str">
            <v>Interior Lighting</v>
          </cell>
          <cell r="R337" t="str">
            <v/>
          </cell>
          <cell r="S337" t="str">
            <v/>
          </cell>
          <cell r="T337" t="str">
            <v>Y</v>
          </cell>
          <cell r="U337" t="str">
            <v/>
          </cell>
          <cell r="V337">
            <v>0</v>
          </cell>
        </row>
        <row r="338">
          <cell r="A338">
            <v>335</v>
          </cell>
          <cell r="B338" t="str">
            <v>Com</v>
          </cell>
          <cell r="C338" t="str">
            <v xml:space="preserve">Refrig Case LED_Com, E - IntL </v>
          </cell>
          <cell r="D338" t="str">
            <v>Interior Lighting</v>
          </cell>
          <cell r="E338" t="str">
            <v>Refrigerator/Freezer Case LEDs</v>
          </cell>
          <cell r="F338" t="str">
            <v>Refrig Case LED_Com, E - IntL (RET)</v>
          </cell>
          <cell r="G338" t="e">
            <v>#VALUE!</v>
          </cell>
          <cell r="H338" t="str">
            <v>Replace existing vertical and horizontal fluorescent refrigerated case lighting with more efficient LED lighting</v>
          </cell>
          <cell r="I338">
            <v>16</v>
          </cell>
          <cell r="J338" t="str">
            <v/>
          </cell>
          <cell r="K338" t="e">
            <v>#VALUE!</v>
          </cell>
          <cell r="L338" t="e">
            <v>#VALUE!</v>
          </cell>
          <cell r="M338" t="str">
            <v>E</v>
          </cell>
          <cell r="N338">
            <v>0</v>
          </cell>
          <cell r="O338" t="str">
            <v>Interior Lighting</v>
          </cell>
          <cell r="P338" t="str">
            <v/>
          </cell>
          <cell r="Q338" t="str">
            <v>Interior Lighting</v>
          </cell>
          <cell r="R338" t="str">
            <v/>
          </cell>
          <cell r="S338" t="str">
            <v/>
          </cell>
          <cell r="T338" t="str">
            <v>Y</v>
          </cell>
          <cell r="U338" t="str">
            <v/>
          </cell>
          <cell r="V338">
            <v>0</v>
          </cell>
        </row>
        <row r="339">
          <cell r="A339">
            <v>336</v>
          </cell>
          <cell r="B339" t="str">
            <v>Com</v>
          </cell>
          <cell r="C339" t="str">
            <v xml:space="preserve">Refrig Case Ctrls_Com, E - IntL </v>
          </cell>
          <cell r="D339" t="str">
            <v>Interior Lighting</v>
          </cell>
          <cell r="E339" t="str">
            <v>Refrigerator/Freezer Case Occupancy Controls</v>
          </cell>
          <cell r="F339" t="str">
            <v>Refrig Case Ctrls_Com, E - IntL (RET)</v>
          </cell>
          <cell r="G339" t="e">
            <v>#VALUE!</v>
          </cell>
          <cell r="H339" t="str">
            <v>This measure involves installing occupancy controls for refrigerated cases with internal LED lighting. Without occupancy sensors, case lighting typically runs at 100% power on a continuous basis. Installing sensors allows lights to turn fully on only when motion is detected in the store aisle. When no motion is detected for a preset period of time, the lights automatically dim to a lower power state, generating substantial energy savings.</v>
          </cell>
          <cell r="I339">
            <v>8</v>
          </cell>
          <cell r="J339" t="str">
            <v/>
          </cell>
          <cell r="K339" t="e">
            <v>#VALUE!</v>
          </cell>
          <cell r="L339" t="e">
            <v>#VALUE!</v>
          </cell>
          <cell r="M339" t="str">
            <v>E</v>
          </cell>
          <cell r="N339">
            <v>0</v>
          </cell>
          <cell r="O339" t="str">
            <v>Interior Lighting</v>
          </cell>
          <cell r="P339" t="str">
            <v/>
          </cell>
          <cell r="Q339" t="str">
            <v>Interior Lighting</v>
          </cell>
          <cell r="R339" t="str">
            <v/>
          </cell>
          <cell r="S339" t="str">
            <v/>
          </cell>
          <cell r="T339" t="str">
            <v>Y</v>
          </cell>
          <cell r="U339" t="str">
            <v/>
          </cell>
          <cell r="V339">
            <v>0</v>
          </cell>
        </row>
        <row r="340">
          <cell r="A340">
            <v>337</v>
          </cell>
          <cell r="B340" t="str">
            <v>Com</v>
          </cell>
          <cell r="C340" t="str">
            <v xml:space="preserve">Stair Occ Sensor_Com, E - IntL [No Heat] </v>
          </cell>
          <cell r="D340" t="str">
            <v>Interior Lighting</v>
          </cell>
          <cell r="E340" t="str">
            <v>Stair Occupancy Sensor</v>
          </cell>
          <cell r="F340" t="str">
            <v>Stair Occ Sensor_Com, E - IntL [No Heat] (RET)</v>
          </cell>
          <cell r="G340" t="e">
            <v>#VALUE!</v>
          </cell>
          <cell r="H340" t="str">
            <v>Replace fluorescent stairwell fixtures with fluorescent or LED stairwell fixtures with integral occupancy sensors and step-dimming ballasts, allowing for automatic adjustment of light output based on stairwell occupancy.</v>
          </cell>
          <cell r="I340">
            <v>15</v>
          </cell>
          <cell r="J340" t="str">
            <v/>
          </cell>
          <cell r="K340" t="e">
            <v>#VALUE!</v>
          </cell>
          <cell r="L340" t="e">
            <v>#VALUE!</v>
          </cell>
          <cell r="M340" t="str">
            <v>E</v>
          </cell>
          <cell r="N340">
            <v>0</v>
          </cell>
          <cell r="O340" t="str">
            <v>Interior Lighting</v>
          </cell>
          <cell r="P340" t="str">
            <v/>
          </cell>
          <cell r="Q340" t="str">
            <v>Interior Lighting</v>
          </cell>
          <cell r="R340" t="str">
            <v/>
          </cell>
          <cell r="S340" t="str">
            <v/>
          </cell>
          <cell r="T340" t="str">
            <v>Y</v>
          </cell>
          <cell r="U340" t="str">
            <v/>
          </cell>
          <cell r="V340">
            <v>0</v>
          </cell>
        </row>
        <row r="341">
          <cell r="A341">
            <v>338</v>
          </cell>
          <cell r="B341" t="str">
            <v>Com</v>
          </cell>
          <cell r="C341" t="str">
            <v xml:space="preserve">Stair Occ Sensor_Com, E - IntL [Electric Heat] </v>
          </cell>
          <cell r="D341" t="str">
            <v>Interior Lighting</v>
          </cell>
          <cell r="E341" t="str">
            <v>Stair Occupancy Sensor</v>
          </cell>
          <cell r="F341" t="str">
            <v>Stair Occ Sensor_Com, E - IntL [Electric Heat] (RET)</v>
          </cell>
          <cell r="G341" t="e">
            <v>#VALUE!</v>
          </cell>
          <cell r="H341" t="str">
            <v>Replace fluorescent stairwell fixtures with fluorescent or LED stairwell fixtures with integral occupancy sensors and step-dimming ballasts, allowing for automatic adjustment of light output based on stairwell occupancy.</v>
          </cell>
          <cell r="I341">
            <v>15</v>
          </cell>
          <cell r="J341" t="str">
            <v/>
          </cell>
          <cell r="K341" t="e">
            <v>#VALUE!</v>
          </cell>
          <cell r="L341" t="e">
            <v>#VALUE!</v>
          </cell>
          <cell r="M341" t="str">
            <v>E</v>
          </cell>
          <cell r="N341">
            <v>0</v>
          </cell>
          <cell r="O341" t="str">
            <v>Interior Lighting</v>
          </cell>
          <cell r="P341" t="str">
            <v/>
          </cell>
          <cell r="Q341" t="str">
            <v>Interior Lighting</v>
          </cell>
          <cell r="R341" t="str">
            <v/>
          </cell>
          <cell r="S341" t="str">
            <v/>
          </cell>
          <cell r="T341" t="str">
            <v>Y</v>
          </cell>
          <cell r="U341" t="str">
            <v/>
          </cell>
          <cell r="V341">
            <v>0</v>
          </cell>
        </row>
        <row r="342">
          <cell r="A342">
            <v>339</v>
          </cell>
          <cell r="B342" t="str">
            <v>Com</v>
          </cell>
          <cell r="C342" t="str">
            <v xml:space="preserve">Stair Occ Sensor_Com, E/G - IntL </v>
          </cell>
          <cell r="D342" t="str">
            <v>Interior Lighting</v>
          </cell>
          <cell r="E342" t="str">
            <v>Stair Occupancy Sensor with Gas Secondary Fuel</v>
          </cell>
          <cell r="F342" t="str">
            <v>Stair Occ Sensor_Com, E/G - IntL (RET)</v>
          </cell>
          <cell r="G342" t="e">
            <v>#VALUE!</v>
          </cell>
          <cell r="H342" t="str">
            <v>Replace fluorescent stairwell fixtures with fluorescent or LED stairwell fixtures with integral occupancy sensors and step-dimming ballasts, allowing for automatic adjustment of light output based on stairwell occupancy.</v>
          </cell>
          <cell r="I342">
            <v>15</v>
          </cell>
          <cell r="J342" t="str">
            <v/>
          </cell>
          <cell r="K342" t="e">
            <v>#VALUE!</v>
          </cell>
          <cell r="L342" t="e">
            <v>#VALUE!</v>
          </cell>
          <cell r="M342" t="str">
            <v>E</v>
          </cell>
          <cell r="N342" t="str">
            <v>G</v>
          </cell>
          <cell r="O342" t="str">
            <v>Interior Lighting</v>
          </cell>
          <cell r="P342" t="str">
            <v>Space Heating</v>
          </cell>
          <cell r="Q342" t="str">
            <v>Interior Lighting</v>
          </cell>
          <cell r="R342" t="str">
            <v/>
          </cell>
          <cell r="S342" t="str">
            <v/>
          </cell>
          <cell r="T342" t="str">
            <v>Y</v>
          </cell>
          <cell r="U342" t="str">
            <v/>
          </cell>
          <cell r="V342">
            <v>0</v>
          </cell>
        </row>
        <row r="343">
          <cell r="A343">
            <v>340</v>
          </cell>
          <cell r="B343" t="str">
            <v>Com</v>
          </cell>
          <cell r="C343" t="str">
            <v xml:space="preserve">Stair Occ Sensor_Com, E/O - IntL </v>
          </cell>
          <cell r="D343" t="str">
            <v>Interior Lighting</v>
          </cell>
          <cell r="E343" t="str">
            <v>Stair Occupancy Sensor with Oil Secondary Fuel</v>
          </cell>
          <cell r="F343" t="str">
            <v>Stair Occ Sensor_Com, E/O - IntL (RET)</v>
          </cell>
          <cell r="G343" t="e">
            <v>#VALUE!</v>
          </cell>
          <cell r="H343" t="str">
            <v>Replace fluorescent stairwell fixtures with fluorescent or LED stairwell fixtures with integral occupancy sensors and step-dimming ballasts, allowing for automatic adjustment of light output based on stairwell occupancy.</v>
          </cell>
          <cell r="I343">
            <v>15</v>
          </cell>
          <cell r="J343" t="str">
            <v/>
          </cell>
          <cell r="K343" t="e">
            <v>#VALUE!</v>
          </cell>
          <cell r="L343" t="e">
            <v>#VALUE!</v>
          </cell>
          <cell r="M343" t="str">
            <v>E</v>
          </cell>
          <cell r="N343" t="str">
            <v>O</v>
          </cell>
          <cell r="O343" t="str">
            <v>Interior Lighting</v>
          </cell>
          <cell r="P343" t="str">
            <v>Space Heating</v>
          </cell>
          <cell r="Q343" t="str">
            <v>Interior Lighting</v>
          </cell>
          <cell r="R343" t="str">
            <v/>
          </cell>
          <cell r="S343" t="str">
            <v/>
          </cell>
          <cell r="T343" t="str">
            <v>Y</v>
          </cell>
          <cell r="U343" t="str">
            <v/>
          </cell>
          <cell r="V343">
            <v>0</v>
          </cell>
        </row>
        <row r="344">
          <cell r="A344">
            <v>341</v>
          </cell>
          <cell r="B344" t="str">
            <v>Com</v>
          </cell>
          <cell r="C344" t="str">
            <v xml:space="preserve">Stair Occ Sensor_Com, E/P - IntL </v>
          </cell>
          <cell r="D344" t="str">
            <v>Interior Lighting</v>
          </cell>
          <cell r="E344" t="str">
            <v>Stair Occupancy Sensor with Propane Secondary Fuel</v>
          </cell>
          <cell r="F344" t="str">
            <v>Stair Occ Sensor_Com, E/P - IntL (RET)</v>
          </cell>
          <cell r="G344" t="e">
            <v>#VALUE!</v>
          </cell>
          <cell r="H344" t="str">
            <v>Replace fluorescent stairwell fixtures with fluorescent or LED stairwell fixtures with integral occupancy sensors and step-dimming ballasts, allowing for automatic adjustment of light output based on stairwell occupancy.</v>
          </cell>
          <cell r="I344">
            <v>15</v>
          </cell>
          <cell r="J344" t="str">
            <v/>
          </cell>
          <cell r="K344" t="e">
            <v>#VALUE!</v>
          </cell>
          <cell r="L344" t="e">
            <v>#VALUE!</v>
          </cell>
          <cell r="M344" t="str">
            <v>E</v>
          </cell>
          <cell r="N344" t="str">
            <v>Prp</v>
          </cell>
          <cell r="O344" t="str">
            <v>Interior Lighting</v>
          </cell>
          <cell r="P344" t="str">
            <v>Space Heating</v>
          </cell>
          <cell r="Q344" t="str">
            <v>Interior Lighting</v>
          </cell>
          <cell r="R344" t="str">
            <v/>
          </cell>
          <cell r="S344" t="str">
            <v/>
          </cell>
          <cell r="T344" t="str">
            <v>Y</v>
          </cell>
          <cell r="U344" t="str">
            <v/>
          </cell>
          <cell r="V344">
            <v>0</v>
          </cell>
        </row>
        <row r="345">
          <cell r="A345">
            <v>342</v>
          </cell>
          <cell r="B345" t="str">
            <v>Com</v>
          </cell>
          <cell r="C345" t="str">
            <v xml:space="preserve">Int Delamping_Com, E - IntL [No Heat] </v>
          </cell>
          <cell r="D345" t="str">
            <v>Interior Lighting</v>
          </cell>
          <cell r="E345" t="str">
            <v>Interior Delamping</v>
          </cell>
          <cell r="F345" t="str">
            <v>Int Delamping_Com, E - IntL [No Heat] (RET)</v>
          </cell>
          <cell r="G345" t="e">
            <v>#VALUE!</v>
          </cell>
          <cell r="H345" t="str">
            <v>Remove fluorescent lamps from multi-lamp fixtures in overlit areas</v>
          </cell>
          <cell r="I345">
            <v>15</v>
          </cell>
          <cell r="J345" t="str">
            <v/>
          </cell>
          <cell r="K345" t="e">
            <v>#VALUE!</v>
          </cell>
          <cell r="L345" t="e">
            <v>#VALUE!</v>
          </cell>
          <cell r="M345" t="str">
            <v>E</v>
          </cell>
          <cell r="N345">
            <v>0</v>
          </cell>
          <cell r="O345" t="str">
            <v>Interior Lighting</v>
          </cell>
          <cell r="P345" t="str">
            <v/>
          </cell>
          <cell r="Q345" t="str">
            <v>Interior Lighting</v>
          </cell>
          <cell r="R345" t="str">
            <v/>
          </cell>
          <cell r="S345" t="str">
            <v/>
          </cell>
          <cell r="T345" t="str">
            <v>Y</v>
          </cell>
          <cell r="U345" t="str">
            <v/>
          </cell>
          <cell r="V345">
            <v>0</v>
          </cell>
        </row>
        <row r="346">
          <cell r="A346">
            <v>343</v>
          </cell>
          <cell r="B346" t="str">
            <v>Com</v>
          </cell>
          <cell r="C346" t="str">
            <v xml:space="preserve">Int Delamping_Com, E - IntL [Electric Heat] </v>
          </cell>
          <cell r="D346" t="str">
            <v>Interior Lighting</v>
          </cell>
          <cell r="E346" t="str">
            <v>Interior Delamping</v>
          </cell>
          <cell r="F346" t="str">
            <v>Int Delamping_Com, E - IntL [Electric Heat] (RET)</v>
          </cell>
          <cell r="G346" t="e">
            <v>#VALUE!</v>
          </cell>
          <cell r="H346" t="str">
            <v>Remove fluorescent lamps from multi-lamp fixtures in overlit areas</v>
          </cell>
          <cell r="I346">
            <v>15</v>
          </cell>
          <cell r="J346" t="str">
            <v/>
          </cell>
          <cell r="K346" t="e">
            <v>#VALUE!</v>
          </cell>
          <cell r="L346" t="e">
            <v>#VALUE!</v>
          </cell>
          <cell r="M346" t="str">
            <v>E</v>
          </cell>
          <cell r="N346">
            <v>0</v>
          </cell>
          <cell r="O346" t="str">
            <v>Interior Lighting</v>
          </cell>
          <cell r="P346" t="str">
            <v/>
          </cell>
          <cell r="Q346" t="str">
            <v>Interior Lighting</v>
          </cell>
          <cell r="R346" t="str">
            <v/>
          </cell>
          <cell r="S346" t="str">
            <v/>
          </cell>
          <cell r="T346" t="str">
            <v>Y</v>
          </cell>
          <cell r="U346" t="str">
            <v/>
          </cell>
          <cell r="V346">
            <v>0</v>
          </cell>
        </row>
        <row r="347">
          <cell r="A347">
            <v>344</v>
          </cell>
          <cell r="B347" t="str">
            <v>Com</v>
          </cell>
          <cell r="C347" t="str">
            <v xml:space="preserve">Int Delamping_Com, E/G - IntL </v>
          </cell>
          <cell r="D347" t="str">
            <v>Interior Lighting</v>
          </cell>
          <cell r="E347" t="str">
            <v>Interior Delamping with Gas Secondary Fuel</v>
          </cell>
          <cell r="F347" t="str">
            <v>Int Delamping_Com, E/G - IntL (RET)</v>
          </cell>
          <cell r="G347" t="e">
            <v>#VALUE!</v>
          </cell>
          <cell r="H347" t="str">
            <v>Remove fluorescent lamps from multi-lamp fixtures in overlit areas</v>
          </cell>
          <cell r="I347">
            <v>15</v>
          </cell>
          <cell r="J347" t="str">
            <v/>
          </cell>
          <cell r="K347" t="e">
            <v>#VALUE!</v>
          </cell>
          <cell r="L347" t="e">
            <v>#VALUE!</v>
          </cell>
          <cell r="M347" t="str">
            <v>E</v>
          </cell>
          <cell r="N347" t="str">
            <v>G</v>
          </cell>
          <cell r="O347" t="str">
            <v>Interior Lighting</v>
          </cell>
          <cell r="P347" t="str">
            <v>Space Heating</v>
          </cell>
          <cell r="Q347" t="str">
            <v>Interior Lighting</v>
          </cell>
          <cell r="R347" t="str">
            <v/>
          </cell>
          <cell r="S347" t="str">
            <v/>
          </cell>
          <cell r="T347" t="str">
            <v>Y</v>
          </cell>
          <cell r="U347" t="str">
            <v/>
          </cell>
          <cell r="V347">
            <v>0</v>
          </cell>
        </row>
        <row r="348">
          <cell r="A348">
            <v>345</v>
          </cell>
          <cell r="B348" t="str">
            <v>Com</v>
          </cell>
          <cell r="C348" t="str">
            <v xml:space="preserve">Int Delamping_Com, E/O - IntL </v>
          </cell>
          <cell r="D348" t="str">
            <v>Interior Lighting</v>
          </cell>
          <cell r="E348" t="str">
            <v>Interior Delamping with Oil Secondary Fuel</v>
          </cell>
          <cell r="F348" t="str">
            <v>Int Delamping_Com, E/O - IntL (RET)</v>
          </cell>
          <cell r="G348" t="e">
            <v>#VALUE!</v>
          </cell>
          <cell r="H348" t="str">
            <v>Remove fluorescent lamps from multi-lamp fixtures in overlit areas</v>
          </cell>
          <cell r="I348">
            <v>15</v>
          </cell>
          <cell r="J348" t="str">
            <v/>
          </cell>
          <cell r="K348" t="e">
            <v>#VALUE!</v>
          </cell>
          <cell r="L348" t="e">
            <v>#VALUE!</v>
          </cell>
          <cell r="M348" t="str">
            <v>E</v>
          </cell>
          <cell r="N348" t="str">
            <v>O</v>
          </cell>
          <cell r="O348" t="str">
            <v>Interior Lighting</v>
          </cell>
          <cell r="P348" t="str">
            <v>Space Heating</v>
          </cell>
          <cell r="Q348" t="str">
            <v>Interior Lighting</v>
          </cell>
          <cell r="R348" t="str">
            <v/>
          </cell>
          <cell r="S348" t="str">
            <v/>
          </cell>
          <cell r="T348" t="str">
            <v>Y</v>
          </cell>
          <cell r="U348" t="str">
            <v/>
          </cell>
          <cell r="V348">
            <v>0</v>
          </cell>
        </row>
        <row r="349">
          <cell r="A349">
            <v>346</v>
          </cell>
          <cell r="B349" t="str">
            <v>Com</v>
          </cell>
          <cell r="C349" t="str">
            <v xml:space="preserve">Int Delamping_Com, E/P - IntL </v>
          </cell>
          <cell r="D349" t="str">
            <v>Interior Lighting</v>
          </cell>
          <cell r="E349" t="str">
            <v>Interior Delamping with Propane Secondary Fuel</v>
          </cell>
          <cell r="F349" t="str">
            <v>Int Delamping_Com, E/P - IntL (RET)</v>
          </cell>
          <cell r="G349" t="e">
            <v>#VALUE!</v>
          </cell>
          <cell r="H349" t="str">
            <v>Remove fluorescent lamps from multi-lamp fixtures in overlit areas</v>
          </cell>
          <cell r="I349">
            <v>15</v>
          </cell>
          <cell r="J349" t="str">
            <v/>
          </cell>
          <cell r="K349" t="e">
            <v>#VALUE!</v>
          </cell>
          <cell r="L349" t="e">
            <v>#VALUE!</v>
          </cell>
          <cell r="M349" t="str">
            <v>E</v>
          </cell>
          <cell r="N349" t="str">
            <v>Prp</v>
          </cell>
          <cell r="O349" t="str">
            <v>Interior Lighting</v>
          </cell>
          <cell r="P349" t="str">
            <v>Space Heating</v>
          </cell>
          <cell r="Q349" t="str">
            <v>Interior Lighting</v>
          </cell>
          <cell r="R349" t="str">
            <v/>
          </cell>
          <cell r="S349" t="str">
            <v/>
          </cell>
          <cell r="T349" t="str">
            <v>Y</v>
          </cell>
          <cell r="U349" t="str">
            <v/>
          </cell>
          <cell r="V349">
            <v>0</v>
          </cell>
        </row>
        <row r="350">
          <cell r="A350">
            <v>347</v>
          </cell>
          <cell r="B350" t="str">
            <v>Com</v>
          </cell>
          <cell r="C350" t="str">
            <v xml:space="preserve">Int Ltg Dsgn_Com, E - IntL [No Heat] </v>
          </cell>
          <cell r="D350" t="str">
            <v>Interior Lighting</v>
          </cell>
          <cell r="E350" t="str">
            <v>Interior Lighting Design</v>
          </cell>
          <cell r="F350" t="str">
            <v/>
          </cell>
          <cell r="G350" t="e">
            <v>#VALUE!</v>
          </cell>
          <cell r="H350" t="str">
            <v>Emerging technologies (e.g., LEDs, advanced controls) combined with emphasis on increased overall system efficiency.</v>
          </cell>
          <cell r="I350">
            <v>15</v>
          </cell>
          <cell r="J350" t="str">
            <v/>
          </cell>
          <cell r="K350" t="e">
            <v>#VALUE!</v>
          </cell>
          <cell r="L350" t="e">
            <v>#VALUE!</v>
          </cell>
          <cell r="M350" t="str">
            <v>E</v>
          </cell>
          <cell r="N350">
            <v>0</v>
          </cell>
          <cell r="O350" t="str">
            <v>Interior Lighting</v>
          </cell>
          <cell r="P350" t="str">
            <v/>
          </cell>
          <cell r="Q350" t="str">
            <v>Interior Lighting</v>
          </cell>
          <cell r="R350" t="str">
            <v/>
          </cell>
          <cell r="S350" t="str">
            <v/>
          </cell>
          <cell r="T350" t="str">
            <v>Y</v>
          </cell>
          <cell r="U350" t="str">
            <v/>
          </cell>
          <cell r="V350">
            <v>0</v>
          </cell>
        </row>
        <row r="351">
          <cell r="A351">
            <v>348</v>
          </cell>
          <cell r="B351" t="str">
            <v>Com</v>
          </cell>
          <cell r="C351" t="str">
            <v xml:space="preserve">Int Ltg Dsgn_Com, E - IntL [Electric Heat] </v>
          </cell>
          <cell r="D351" t="str">
            <v>Interior Lighting</v>
          </cell>
          <cell r="E351" t="str">
            <v>Interior Lighting Design</v>
          </cell>
          <cell r="F351" t="str">
            <v/>
          </cell>
          <cell r="G351" t="e">
            <v>#VALUE!</v>
          </cell>
          <cell r="H351" t="str">
            <v>Emerging technologies (e.g., LEDs, advanced controls) combined with emphasis on increased overall system efficiency.</v>
          </cell>
          <cell r="I351">
            <v>15</v>
          </cell>
          <cell r="J351" t="str">
            <v/>
          </cell>
          <cell r="K351" t="e">
            <v>#VALUE!</v>
          </cell>
          <cell r="L351" t="e">
            <v>#VALUE!</v>
          </cell>
          <cell r="M351" t="str">
            <v>E</v>
          </cell>
          <cell r="N351">
            <v>0</v>
          </cell>
          <cell r="O351" t="str">
            <v>Interior Lighting</v>
          </cell>
          <cell r="P351" t="str">
            <v/>
          </cell>
          <cell r="Q351" t="str">
            <v>Interior Lighting</v>
          </cell>
          <cell r="R351" t="str">
            <v/>
          </cell>
          <cell r="S351" t="str">
            <v/>
          </cell>
          <cell r="T351" t="str">
            <v>Y</v>
          </cell>
          <cell r="U351" t="str">
            <v/>
          </cell>
          <cell r="V351">
            <v>0</v>
          </cell>
        </row>
        <row r="352">
          <cell r="A352">
            <v>349</v>
          </cell>
          <cell r="B352" t="str">
            <v>Com</v>
          </cell>
          <cell r="C352" t="str">
            <v xml:space="preserve">Int Ltg Dsgn_Com, E/G - IntL </v>
          </cell>
          <cell r="D352" t="str">
            <v>Interior Lighting</v>
          </cell>
          <cell r="E352" t="str">
            <v>Interior Lighting Design with Gas Secondary Fuel</v>
          </cell>
          <cell r="F352" t="str">
            <v/>
          </cell>
          <cell r="G352" t="e">
            <v>#VALUE!</v>
          </cell>
          <cell r="H352" t="str">
            <v>Emerging technologies (e.g., LEDs, advanced controls) combined with emphasis on increased overall system efficiency.</v>
          </cell>
          <cell r="I352">
            <v>15</v>
          </cell>
          <cell r="J352" t="str">
            <v/>
          </cell>
          <cell r="K352" t="e">
            <v>#VALUE!</v>
          </cell>
          <cell r="L352" t="e">
            <v>#VALUE!</v>
          </cell>
          <cell r="M352" t="str">
            <v>E</v>
          </cell>
          <cell r="N352" t="str">
            <v>G</v>
          </cell>
          <cell r="O352" t="str">
            <v>Interior Lighting</v>
          </cell>
          <cell r="P352" t="str">
            <v>Space Heating</v>
          </cell>
          <cell r="Q352" t="str">
            <v>Interior Lighting</v>
          </cell>
          <cell r="R352" t="str">
            <v/>
          </cell>
          <cell r="S352" t="str">
            <v/>
          </cell>
          <cell r="T352" t="str">
            <v>Y</v>
          </cell>
          <cell r="U352" t="str">
            <v/>
          </cell>
          <cell r="V352">
            <v>0</v>
          </cell>
        </row>
        <row r="353">
          <cell r="A353">
            <v>350</v>
          </cell>
          <cell r="B353" t="str">
            <v>Com</v>
          </cell>
          <cell r="C353" t="str">
            <v xml:space="preserve">Int Ltg Dsgn_Com, E/O - IntL </v>
          </cell>
          <cell r="D353" t="str">
            <v>Interior Lighting</v>
          </cell>
          <cell r="E353" t="str">
            <v>Interior Lighting Design with Oil Secondary Fuel</v>
          </cell>
          <cell r="F353" t="str">
            <v/>
          </cell>
          <cell r="G353" t="e">
            <v>#VALUE!</v>
          </cell>
          <cell r="H353" t="str">
            <v>Emerging technologies (e.g., LEDs, advanced controls) combined with emphasis on increased overall system efficiency.</v>
          </cell>
          <cell r="I353">
            <v>15</v>
          </cell>
          <cell r="J353" t="str">
            <v/>
          </cell>
          <cell r="K353" t="e">
            <v>#VALUE!</v>
          </cell>
          <cell r="L353" t="e">
            <v>#VALUE!</v>
          </cell>
          <cell r="M353" t="str">
            <v>E</v>
          </cell>
          <cell r="N353" t="str">
            <v>O</v>
          </cell>
          <cell r="O353" t="str">
            <v>Interior Lighting</v>
          </cell>
          <cell r="P353" t="str">
            <v>Space Heating</v>
          </cell>
          <cell r="Q353" t="str">
            <v>Interior Lighting</v>
          </cell>
          <cell r="R353" t="str">
            <v/>
          </cell>
          <cell r="S353" t="str">
            <v/>
          </cell>
          <cell r="T353" t="str">
            <v>Y</v>
          </cell>
          <cell r="U353" t="str">
            <v/>
          </cell>
          <cell r="V353">
            <v>0</v>
          </cell>
        </row>
        <row r="354">
          <cell r="A354">
            <v>351</v>
          </cell>
          <cell r="B354" t="str">
            <v>Com</v>
          </cell>
          <cell r="C354" t="str">
            <v xml:space="preserve">Int Ltg Dsgn_Com, E/P - IntL </v>
          </cell>
          <cell r="D354" t="str">
            <v>Interior Lighting</v>
          </cell>
          <cell r="E354" t="str">
            <v>Interior Lighting Design with Propane Secondary Fuel</v>
          </cell>
          <cell r="F354" t="str">
            <v/>
          </cell>
          <cell r="G354" t="e">
            <v>#VALUE!</v>
          </cell>
          <cell r="H354" t="str">
            <v>Emerging technologies (e.g., LEDs, advanced controls) combined with emphasis on increased overall system efficiency.</v>
          </cell>
          <cell r="I354">
            <v>15</v>
          </cell>
          <cell r="J354" t="str">
            <v/>
          </cell>
          <cell r="K354" t="e">
            <v>#VALUE!</v>
          </cell>
          <cell r="L354" t="e">
            <v>#VALUE!</v>
          </cell>
          <cell r="M354" t="str">
            <v>E</v>
          </cell>
          <cell r="N354" t="str">
            <v>Prp</v>
          </cell>
          <cell r="O354" t="str">
            <v>Interior Lighting</v>
          </cell>
          <cell r="P354" t="str">
            <v>Space Heating</v>
          </cell>
          <cell r="Q354" t="str">
            <v>Interior Lighting</v>
          </cell>
          <cell r="R354" t="str">
            <v/>
          </cell>
          <cell r="S354" t="str">
            <v/>
          </cell>
          <cell r="T354" t="str">
            <v>Y</v>
          </cell>
          <cell r="U354" t="str">
            <v/>
          </cell>
          <cell r="V354">
            <v>0</v>
          </cell>
        </row>
        <row r="355">
          <cell r="A355" t="str">
            <v>Last</v>
          </cell>
          <cell r="B355" t="str">
            <v>Row</v>
          </cell>
          <cell r="C355" t="str">
            <v>---</v>
          </cell>
          <cell r="D355" t="str">
            <v>---</v>
          </cell>
          <cell r="E355" t="str">
            <v>---</v>
          </cell>
          <cell r="F355" t="str">
            <v>---</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row>
        <row r="356">
          <cell r="A356">
            <v>352</v>
          </cell>
          <cell r="C356" t="str">
            <v>Next unused Meas #</v>
          </cell>
          <cell r="D356" t="str">
            <v xml:space="preserve"> </v>
          </cell>
        </row>
      </sheetData>
      <sheetData sheetId="3">
        <row r="5">
          <cell r="B5" t="str">
            <v>Meas#</v>
          </cell>
          <cell r="C5" t="str">
            <v>Mkt</v>
          </cell>
          <cell r="D5" t="str">
            <v>EndUse</v>
          </cell>
          <cell r="E5" t="str">
            <v>MeasLongName</v>
          </cell>
          <cell r="I5" t="str">
            <v>Status</v>
          </cell>
          <cell r="J5" t="str">
            <v>Notes</v>
          </cell>
          <cell r="M5" t="str">
            <v>TargetMkts</v>
          </cell>
          <cell r="N5" t="str">
            <v>Baseline</v>
          </cell>
          <cell r="O5" t="str">
            <v>StartYr</v>
          </cell>
          <cell r="P5" t="str">
            <v>EndYr</v>
          </cell>
          <cell r="Q5" t="str">
            <v>BldgTypeForChar</v>
          </cell>
          <cell r="R5" t="str">
            <v>Units</v>
          </cell>
          <cell r="S5" t="str">
            <v>EffKw</v>
          </cell>
          <cell r="T5" t="str">
            <v>BaseKw</v>
          </cell>
          <cell r="U5" t="str">
            <v>FLH</v>
          </cell>
          <cell r="V5" t="str">
            <v>AnnKWh</v>
          </cell>
          <cell r="W5" t="str">
            <v>PctSavings</v>
          </cell>
          <cell r="X5" t="str">
            <v>FLHSrc</v>
          </cell>
          <cell r="Y5" t="str">
            <v>SavingsSrc</v>
          </cell>
          <cell r="Z5" t="str">
            <v>SavingsSrc#</v>
          </cell>
          <cell r="AA5" t="str">
            <v>EffCost</v>
          </cell>
          <cell r="AB5" t="str">
            <v>BaseCost</v>
          </cell>
          <cell r="AC5" t="str">
            <v>IncCost</v>
          </cell>
          <cell r="AD5" t="str">
            <v>IncCostPerKwh</v>
          </cell>
          <cell r="AE5" t="str">
            <v>IncCostSrc</v>
          </cell>
          <cell r="AF5" t="str">
            <v>CostsSrc#</v>
          </cell>
          <cell r="AG5" t="str">
            <v>BaseLife</v>
          </cell>
          <cell r="AH5" t="str">
            <v>BaseAge</v>
          </cell>
          <cell r="AI5" t="str">
            <v>BaseCostRet</v>
          </cell>
          <cell r="AJ5" t="str">
            <v>BaseCostPerKwh</v>
          </cell>
          <cell r="AK5" t="str">
            <v>BaseShift</v>
          </cell>
          <cell r="AL5" t="str">
            <v>BaseShiftSrc</v>
          </cell>
          <cell r="AM5" t="str">
            <v>BaseCostRetSrc</v>
          </cell>
          <cell r="AN5" t="str">
            <v>EffComp1</v>
          </cell>
          <cell r="AO5" t="str">
            <v>EffComp1Life</v>
          </cell>
          <cell r="AP5" t="str">
            <v>EffComp1LifeSrc</v>
          </cell>
          <cell r="AQ5" t="str">
            <v>EffComp1Cost</v>
          </cell>
          <cell r="AR5" t="str">
            <v>EffComp1CostSrc</v>
          </cell>
          <cell r="AS5" t="str">
            <v>EffComp1CostPerKwh</v>
          </cell>
          <cell r="AT5" t="str">
            <v>EffComp2</v>
          </cell>
          <cell r="AU5" t="str">
            <v>EffComp2Life</v>
          </cell>
          <cell r="AV5" t="str">
            <v>EffComp2LifeSrc</v>
          </cell>
          <cell r="AW5" t="str">
            <v>EffComp2Cost</v>
          </cell>
          <cell r="AX5" t="str">
            <v>EffComp2CostSrc</v>
          </cell>
          <cell r="AY5" t="str">
            <v>EffComp2CostPerKwh</v>
          </cell>
          <cell r="AZ5" t="str">
            <v>BaseComp1</v>
          </cell>
          <cell r="BA5" t="str">
            <v>BaseComp1Life</v>
          </cell>
          <cell r="BB5" t="str">
            <v>BaseComp1LifeSrc</v>
          </cell>
          <cell r="BC5" t="str">
            <v>BaseComp1Cost</v>
          </cell>
          <cell r="BD5" t="str">
            <v>BaseComp1CostSrc</v>
          </cell>
          <cell r="BE5" t="str">
            <v>BaseComp1CostPerKwh</v>
          </cell>
          <cell r="BF5" t="str">
            <v>BaseComp2</v>
          </cell>
          <cell r="BG5" t="str">
            <v>BaseComp2Life</v>
          </cell>
          <cell r="BH5" t="str">
            <v>BaseComp2LifeSrc</v>
          </cell>
          <cell r="BI5" t="str">
            <v>BaseComp2Cost</v>
          </cell>
          <cell r="BJ5" t="str">
            <v>BaseComp2CostSrc</v>
          </cell>
          <cell r="BK5" t="str">
            <v>BaseComp2CostPerKwh</v>
          </cell>
          <cell r="BL5" t="str">
            <v>LevCostOM</v>
          </cell>
          <cell r="BN5" t="str">
            <v>MeasLife</v>
          </cell>
          <cell r="BO5" t="str">
            <v>Fuel1Type</v>
          </cell>
          <cell r="BP5" t="str">
            <v>Fuel1Sav</v>
          </cell>
          <cell r="BQ5" t="str">
            <v>Fuel1SavPerKwh</v>
          </cell>
          <cell r="BR5" t="str">
            <v>Fuel1SavPerKwhSrc</v>
          </cell>
          <cell r="BS5" t="str">
            <v>Water</v>
          </cell>
          <cell r="BT5" t="str">
            <v>WaterPerKwh</v>
          </cell>
          <cell r="BU5" t="str">
            <v>WaterSrc</v>
          </cell>
          <cell r="BY5" t="str">
            <v>---</v>
          </cell>
        </row>
        <row r="6">
          <cell r="A6" t="str">
            <v>1MD</v>
          </cell>
          <cell r="B6">
            <v>1</v>
          </cell>
          <cell r="C6" t="str">
            <v>MD</v>
          </cell>
          <cell r="D6" t="str">
            <v>Cooling</v>
          </cell>
          <cell r="E6" t="str">
            <v>Room Air Conditioner</v>
          </cell>
          <cell r="F6" t="str">
            <v>Commercial</v>
          </cell>
          <cell r="G6" t="str">
            <v>Y</v>
          </cell>
          <cell r="M6" t="str">
            <v>NC,RENO,REPL</v>
          </cell>
          <cell r="N6" t="str">
            <v/>
          </cell>
          <cell r="O6">
            <v>2020</v>
          </cell>
          <cell r="P6">
            <v>2029</v>
          </cell>
          <cell r="Q6" t="str">
            <v>Small Office</v>
          </cell>
          <cell r="R6" t="str">
            <v/>
          </cell>
          <cell r="S6">
            <v>0</v>
          </cell>
          <cell r="T6">
            <v>0</v>
          </cell>
          <cell r="U6">
            <v>0</v>
          </cell>
          <cell r="V6">
            <v>98.721427617533777</v>
          </cell>
          <cell r="W6">
            <v>9.3803708729081642E-2</v>
          </cell>
          <cell r="X6" t="str">
            <v>-</v>
          </cell>
          <cell r="Y6" t="str">
            <v>NY TRM V6.1, NY Commercial Baseline Data</v>
          </cell>
          <cell r="Z6" t="e">
            <v>#VALUE!</v>
          </cell>
          <cell r="AA6">
            <v>417.61</v>
          </cell>
          <cell r="AB6">
            <v>397.61</v>
          </cell>
          <cell r="AC6">
            <v>20</v>
          </cell>
          <cell r="AD6">
            <v>0.20259026315425596</v>
          </cell>
          <cell r="AE6" t="str">
            <v>Mid Atlantic TRM, NY Commercial Baseline Data</v>
          </cell>
          <cell r="AF6" t="e">
            <v>#VALUE!</v>
          </cell>
          <cell r="AG6">
            <v>0</v>
          </cell>
          <cell r="AH6">
            <v>0</v>
          </cell>
          <cell r="AI6">
            <v>0</v>
          </cell>
          <cell r="AJ6">
            <v>0</v>
          </cell>
          <cell r="AK6">
            <v>0</v>
          </cell>
          <cell r="AL6" t="str">
            <v>-</v>
          </cell>
          <cell r="AM6" t="str">
            <v>-</v>
          </cell>
          <cell r="AN6" t="str">
            <v/>
          </cell>
          <cell r="AO6">
            <v>0</v>
          </cell>
          <cell r="AP6" t="str">
            <v>-</v>
          </cell>
          <cell r="AQ6">
            <v>0</v>
          </cell>
          <cell r="AR6" t="str">
            <v>-</v>
          </cell>
          <cell r="AS6">
            <v>0</v>
          </cell>
          <cell r="AT6" t="str">
            <v/>
          </cell>
          <cell r="AU6">
            <v>0</v>
          </cell>
          <cell r="AV6" t="str">
            <v>-</v>
          </cell>
          <cell r="AW6">
            <v>0</v>
          </cell>
          <cell r="AX6" t="str">
            <v>-</v>
          </cell>
          <cell r="AY6">
            <v>0</v>
          </cell>
          <cell r="AZ6" t="str">
            <v/>
          </cell>
          <cell r="BA6">
            <v>0</v>
          </cell>
          <cell r="BB6" t="str">
            <v>-</v>
          </cell>
          <cell r="BC6">
            <v>0</v>
          </cell>
          <cell r="BD6" t="str">
            <v>-</v>
          </cell>
          <cell r="BE6">
            <v>0</v>
          </cell>
          <cell r="BF6" t="str">
            <v/>
          </cell>
          <cell r="BG6">
            <v>0</v>
          </cell>
          <cell r="BH6" t="str">
            <v>-</v>
          </cell>
          <cell r="BI6">
            <v>0</v>
          </cell>
          <cell r="BJ6" t="str">
            <v>-</v>
          </cell>
          <cell r="BK6">
            <v>0</v>
          </cell>
          <cell r="BL6">
            <v>0</v>
          </cell>
          <cell r="BM6" t="str">
            <v>-</v>
          </cell>
          <cell r="BN6">
            <v>12</v>
          </cell>
          <cell r="BO6" t="str">
            <v/>
          </cell>
          <cell r="BP6">
            <v>0</v>
          </cell>
          <cell r="BQ6">
            <v>0</v>
          </cell>
          <cell r="BR6" t="str">
            <v>-</v>
          </cell>
          <cell r="BS6">
            <v>0</v>
          </cell>
          <cell r="BT6">
            <v>0</v>
          </cell>
          <cell r="BU6" t="str">
            <v>-</v>
          </cell>
        </row>
        <row r="7">
          <cell r="A7" t="str">
            <v>1RET</v>
          </cell>
          <cell r="B7">
            <v>1</v>
          </cell>
          <cell r="C7" t="str">
            <v>RET</v>
          </cell>
          <cell r="D7" t="str">
            <v>Cooling</v>
          </cell>
          <cell r="E7" t="str">
            <v>Room Air Conditioner</v>
          </cell>
          <cell r="F7" t="str">
            <v>Commercial</v>
          </cell>
          <cell r="G7" t="str">
            <v>Y</v>
          </cell>
          <cell r="M7" t="str">
            <v>RET</v>
          </cell>
          <cell r="N7" t="str">
            <v/>
          </cell>
          <cell r="O7">
            <v>2020</v>
          </cell>
          <cell r="P7">
            <v>2029</v>
          </cell>
          <cell r="Q7" t="str">
            <v>Small Office</v>
          </cell>
          <cell r="R7" t="str">
            <v/>
          </cell>
          <cell r="S7">
            <v>0</v>
          </cell>
          <cell r="T7">
            <v>0</v>
          </cell>
          <cell r="U7">
            <v>0</v>
          </cell>
          <cell r="V7">
            <v>169.49541283892961</v>
          </cell>
          <cell r="W7">
            <v>0.15090408682447165</v>
          </cell>
          <cell r="X7" t="str">
            <v>-</v>
          </cell>
          <cell r="Y7" t="str">
            <v>-</v>
          </cell>
          <cell r="Z7" t="e">
            <v>#VALUE!</v>
          </cell>
          <cell r="AA7">
            <v>0</v>
          </cell>
          <cell r="AB7">
            <v>0</v>
          </cell>
          <cell r="AC7">
            <v>417.61</v>
          </cell>
          <cell r="AD7">
            <v>2.4638424899253888</v>
          </cell>
          <cell r="AE7" t="str">
            <v>-</v>
          </cell>
          <cell r="AF7" t="e">
            <v>#VALUE!</v>
          </cell>
          <cell r="AG7">
            <v>12</v>
          </cell>
          <cell r="AH7">
            <v>8</v>
          </cell>
          <cell r="AI7">
            <v>397.61</v>
          </cell>
          <cell r="AJ7">
            <v>2.345845196281779</v>
          </cell>
          <cell r="AK7">
            <v>0.62161145336104828</v>
          </cell>
          <cell r="AL7" t="str">
            <v>-</v>
          </cell>
          <cell r="AM7" t="str">
            <v>-</v>
          </cell>
          <cell r="AN7" t="str">
            <v/>
          </cell>
          <cell r="AO7">
            <v>0</v>
          </cell>
          <cell r="AP7" t="str">
            <v>-</v>
          </cell>
          <cell r="AQ7">
            <v>0</v>
          </cell>
          <cell r="AR7" t="str">
            <v>-</v>
          </cell>
          <cell r="AS7">
            <v>0</v>
          </cell>
          <cell r="AT7" t="str">
            <v/>
          </cell>
          <cell r="AU7">
            <v>0</v>
          </cell>
          <cell r="AV7" t="str">
            <v>-</v>
          </cell>
          <cell r="AW7">
            <v>0</v>
          </cell>
          <cell r="AX7" t="str">
            <v>-</v>
          </cell>
          <cell r="AY7">
            <v>0</v>
          </cell>
          <cell r="AZ7" t="str">
            <v/>
          </cell>
          <cell r="BA7">
            <v>0</v>
          </cell>
          <cell r="BB7" t="str">
            <v>-</v>
          </cell>
          <cell r="BC7">
            <v>0</v>
          </cell>
          <cell r="BD7" t="str">
            <v>-</v>
          </cell>
          <cell r="BE7">
            <v>0</v>
          </cell>
          <cell r="BF7" t="str">
            <v/>
          </cell>
          <cell r="BG7">
            <v>0</v>
          </cell>
          <cell r="BH7" t="str">
            <v>-</v>
          </cell>
          <cell r="BI7">
            <v>0</v>
          </cell>
          <cell r="BJ7" t="str">
            <v>-</v>
          </cell>
          <cell r="BK7">
            <v>0</v>
          </cell>
          <cell r="BL7">
            <v>0</v>
          </cell>
          <cell r="BM7" t="str">
            <v>-</v>
          </cell>
          <cell r="BN7">
            <v>12</v>
          </cell>
          <cell r="BO7" t="str">
            <v/>
          </cell>
          <cell r="BP7">
            <v>0</v>
          </cell>
          <cell r="BQ7">
            <v>0</v>
          </cell>
          <cell r="BR7" t="str">
            <v>-</v>
          </cell>
          <cell r="BS7">
            <v>0</v>
          </cell>
          <cell r="BT7">
            <v>0</v>
          </cell>
          <cell r="BU7" t="str">
            <v>-</v>
          </cell>
        </row>
        <row r="8">
          <cell r="A8" t="str">
            <v>2MD</v>
          </cell>
          <cell r="B8">
            <v>2</v>
          </cell>
          <cell r="C8" t="str">
            <v>MD</v>
          </cell>
          <cell r="D8" t="str">
            <v>Cooling</v>
          </cell>
          <cell r="E8" t="str">
            <v>Fast Acting Doors</v>
          </cell>
          <cell r="F8" t="str">
            <v>Commercial</v>
          </cell>
          <cell r="G8" t="str">
            <v>Y</v>
          </cell>
          <cell r="M8" t="str">
            <v>NC,RENO,REPL</v>
          </cell>
          <cell r="N8" t="str">
            <v>No Barrier or Strip Curtains or standard door</v>
          </cell>
          <cell r="O8">
            <v>2020</v>
          </cell>
          <cell r="P8">
            <v>2029</v>
          </cell>
          <cell r="Q8" t="str">
            <v>Warehouse</v>
          </cell>
          <cell r="R8" t="str">
            <v/>
          </cell>
          <cell r="S8">
            <v>0</v>
          </cell>
          <cell r="T8">
            <v>0</v>
          </cell>
          <cell r="U8">
            <v>0</v>
          </cell>
          <cell r="V8">
            <v>64132.196054083623</v>
          </cell>
          <cell r="W8">
            <v>0.66794720699273125</v>
          </cell>
          <cell r="X8" t="str">
            <v>-</v>
          </cell>
          <cell r="Y8" t="str">
            <v>-</v>
          </cell>
          <cell r="Z8" t="e">
            <v>#VALUE!</v>
          </cell>
          <cell r="AA8">
            <v>0</v>
          </cell>
          <cell r="AB8">
            <v>0</v>
          </cell>
          <cell r="AC8">
            <v>0</v>
          </cell>
          <cell r="AD8">
            <v>0.69306057138836519</v>
          </cell>
          <cell r="AE8" t="str">
            <v>-</v>
          </cell>
          <cell r="AF8" t="e">
            <v>#VALUE!</v>
          </cell>
          <cell r="AG8">
            <v>0</v>
          </cell>
          <cell r="AH8">
            <v>0</v>
          </cell>
          <cell r="AI8">
            <v>0</v>
          </cell>
          <cell r="AJ8">
            <v>0</v>
          </cell>
          <cell r="AK8">
            <v>0</v>
          </cell>
          <cell r="AL8" t="str">
            <v>-</v>
          </cell>
          <cell r="AM8" t="str">
            <v>-</v>
          </cell>
          <cell r="AN8" t="str">
            <v/>
          </cell>
          <cell r="AO8">
            <v>0</v>
          </cell>
          <cell r="AP8" t="str">
            <v>-</v>
          </cell>
          <cell r="AQ8">
            <v>0</v>
          </cell>
          <cell r="AR8" t="str">
            <v>-</v>
          </cell>
          <cell r="AS8">
            <v>0</v>
          </cell>
          <cell r="AT8" t="str">
            <v/>
          </cell>
          <cell r="AU8">
            <v>0</v>
          </cell>
          <cell r="AV8" t="str">
            <v>-</v>
          </cell>
          <cell r="AW8">
            <v>0</v>
          </cell>
          <cell r="AX8" t="str">
            <v>-</v>
          </cell>
          <cell r="AY8">
            <v>0</v>
          </cell>
          <cell r="AZ8" t="str">
            <v/>
          </cell>
          <cell r="BA8">
            <v>0</v>
          </cell>
          <cell r="BB8" t="str">
            <v>-</v>
          </cell>
          <cell r="BC8">
            <v>0</v>
          </cell>
          <cell r="BD8" t="str">
            <v>-</v>
          </cell>
          <cell r="BE8">
            <v>0</v>
          </cell>
          <cell r="BF8" t="str">
            <v/>
          </cell>
          <cell r="BG8">
            <v>0</v>
          </cell>
          <cell r="BH8" t="str">
            <v>-</v>
          </cell>
          <cell r="BI8">
            <v>0</v>
          </cell>
          <cell r="BJ8" t="str">
            <v>-</v>
          </cell>
          <cell r="BK8">
            <v>0</v>
          </cell>
          <cell r="BL8">
            <v>0</v>
          </cell>
          <cell r="BM8" t="str">
            <v>-</v>
          </cell>
          <cell r="BN8">
            <v>12</v>
          </cell>
          <cell r="BO8" t="str">
            <v/>
          </cell>
          <cell r="BP8">
            <v>0</v>
          </cell>
          <cell r="BQ8">
            <v>0</v>
          </cell>
          <cell r="BR8" t="str">
            <v>-</v>
          </cell>
          <cell r="BS8">
            <v>0</v>
          </cell>
          <cell r="BT8">
            <v>0</v>
          </cell>
          <cell r="BU8" t="str">
            <v>-</v>
          </cell>
        </row>
        <row r="9">
          <cell r="A9" t="str">
            <v>2RET</v>
          </cell>
          <cell r="B9">
            <v>2</v>
          </cell>
          <cell r="C9" t="str">
            <v>RET</v>
          </cell>
          <cell r="D9" t="str">
            <v>Cooling</v>
          </cell>
          <cell r="E9" t="str">
            <v>Fast Acting Doors</v>
          </cell>
          <cell r="F9" t="str">
            <v>Commercial</v>
          </cell>
          <cell r="G9" t="str">
            <v>Y</v>
          </cell>
          <cell r="M9" t="str">
            <v>RET</v>
          </cell>
          <cell r="N9" t="str">
            <v>No Barrier or Strip Curtains or standard door</v>
          </cell>
          <cell r="O9">
            <v>2020</v>
          </cell>
          <cell r="P9">
            <v>2029</v>
          </cell>
          <cell r="Q9" t="str">
            <v>Warehouse</v>
          </cell>
          <cell r="R9" t="str">
            <v/>
          </cell>
          <cell r="S9">
            <v>0</v>
          </cell>
          <cell r="T9">
            <v>0</v>
          </cell>
          <cell r="U9">
            <v>0</v>
          </cell>
          <cell r="V9">
            <v>64132.196054083623</v>
          </cell>
          <cell r="W9">
            <v>0.66794720699273125</v>
          </cell>
          <cell r="X9" t="str">
            <v>-</v>
          </cell>
          <cell r="Y9" t="str">
            <v>-</v>
          </cell>
          <cell r="Z9" t="e">
            <v>#VALUE!</v>
          </cell>
          <cell r="AA9">
            <v>0</v>
          </cell>
          <cell r="AB9">
            <v>0</v>
          </cell>
          <cell r="AC9">
            <v>0</v>
          </cell>
          <cell r="AD9">
            <v>0.69306057138836519</v>
          </cell>
          <cell r="AE9" t="str">
            <v>-</v>
          </cell>
          <cell r="AF9" t="e">
            <v>#VALUE!</v>
          </cell>
          <cell r="AG9">
            <v>0</v>
          </cell>
          <cell r="AH9">
            <v>0</v>
          </cell>
          <cell r="AI9">
            <v>0</v>
          </cell>
          <cell r="AJ9">
            <v>0</v>
          </cell>
          <cell r="AK9">
            <v>0</v>
          </cell>
          <cell r="AL9" t="str">
            <v>-</v>
          </cell>
          <cell r="AM9" t="str">
            <v>-</v>
          </cell>
          <cell r="AN9" t="str">
            <v/>
          </cell>
          <cell r="AO9">
            <v>0</v>
          </cell>
          <cell r="AP9" t="str">
            <v>-</v>
          </cell>
          <cell r="AQ9">
            <v>0</v>
          </cell>
          <cell r="AR9" t="str">
            <v>-</v>
          </cell>
          <cell r="AS9">
            <v>0</v>
          </cell>
          <cell r="AT9" t="str">
            <v/>
          </cell>
          <cell r="AU9">
            <v>0</v>
          </cell>
          <cell r="AV9" t="str">
            <v>-</v>
          </cell>
          <cell r="AW9">
            <v>0</v>
          </cell>
          <cell r="AX9" t="str">
            <v>-</v>
          </cell>
          <cell r="AY9">
            <v>0</v>
          </cell>
          <cell r="AZ9" t="str">
            <v/>
          </cell>
          <cell r="BA9">
            <v>0</v>
          </cell>
          <cell r="BB9" t="str">
            <v>-</v>
          </cell>
          <cell r="BC9">
            <v>0</v>
          </cell>
          <cell r="BD9" t="str">
            <v>-</v>
          </cell>
          <cell r="BE9">
            <v>0</v>
          </cell>
          <cell r="BF9" t="str">
            <v/>
          </cell>
          <cell r="BG9">
            <v>0</v>
          </cell>
          <cell r="BH9" t="str">
            <v>-</v>
          </cell>
          <cell r="BI9">
            <v>0</v>
          </cell>
          <cell r="BJ9" t="str">
            <v>-</v>
          </cell>
          <cell r="BK9">
            <v>0</v>
          </cell>
          <cell r="BL9">
            <v>0</v>
          </cell>
          <cell r="BM9" t="str">
            <v>-</v>
          </cell>
          <cell r="BN9">
            <v>12</v>
          </cell>
          <cell r="BO9" t="str">
            <v/>
          </cell>
          <cell r="BP9">
            <v>0</v>
          </cell>
          <cell r="BQ9">
            <v>0</v>
          </cell>
          <cell r="BR9" t="str">
            <v>-</v>
          </cell>
          <cell r="BS9">
            <v>0</v>
          </cell>
          <cell r="BT9">
            <v>0</v>
          </cell>
          <cell r="BU9" t="str">
            <v>-</v>
          </cell>
        </row>
        <row r="10">
          <cell r="A10" t="str">
            <v>3MD</v>
          </cell>
          <cell r="B10">
            <v>3</v>
          </cell>
          <cell r="C10" t="str">
            <v>MD</v>
          </cell>
          <cell r="D10" t="str">
            <v>Cooling</v>
          </cell>
          <cell r="E10" t="str">
            <v>Chiller Systems</v>
          </cell>
          <cell r="F10" t="str">
            <v>Commercial</v>
          </cell>
          <cell r="G10" t="str">
            <v>Y</v>
          </cell>
          <cell r="M10" t="str">
            <v>NC,RENO,REPL</v>
          </cell>
          <cell r="N10" t="str">
            <v/>
          </cell>
          <cell r="O10">
            <v>2020</v>
          </cell>
          <cell r="P10">
            <v>2029</v>
          </cell>
          <cell r="Q10" t="str">
            <v>Large Office</v>
          </cell>
          <cell r="R10" t="str">
            <v/>
          </cell>
          <cell r="S10">
            <v>117.37349461566251</v>
          </cell>
          <cell r="T10">
            <v>125.9629116651427</v>
          </cell>
          <cell r="U10">
            <v>0</v>
          </cell>
          <cell r="V10">
            <v>79607.192881359573</v>
          </cell>
          <cell r="W10">
            <v>0.37778675134383982</v>
          </cell>
          <cell r="X10" t="str">
            <v>-</v>
          </cell>
          <cell r="Y10" t="str">
            <v>NY Commercial Baseline Data, MA Program Experience</v>
          </cell>
          <cell r="Z10" t="e">
            <v>#VALUE!</v>
          </cell>
          <cell r="AA10">
            <v>0</v>
          </cell>
          <cell r="AB10">
            <v>0</v>
          </cell>
          <cell r="AC10">
            <v>7899.4935365736637</v>
          </cell>
          <cell r="AD10">
            <v>9.9230901764699328E-2</v>
          </cell>
          <cell r="AE10" t="str">
            <v>Mid Atlantic TRM</v>
          </cell>
          <cell r="AF10" t="e">
            <v>#VALUE!</v>
          </cell>
          <cell r="AG10">
            <v>0</v>
          </cell>
          <cell r="AH10">
            <v>0</v>
          </cell>
          <cell r="AI10">
            <v>0</v>
          </cell>
          <cell r="AJ10">
            <v>0</v>
          </cell>
          <cell r="AK10">
            <v>0</v>
          </cell>
          <cell r="AL10" t="str">
            <v>-</v>
          </cell>
          <cell r="AM10" t="str">
            <v>-</v>
          </cell>
          <cell r="AN10" t="str">
            <v/>
          </cell>
          <cell r="AO10">
            <v>0</v>
          </cell>
          <cell r="AP10" t="str">
            <v>-</v>
          </cell>
          <cell r="AQ10">
            <v>0</v>
          </cell>
          <cell r="AR10" t="str">
            <v>-</v>
          </cell>
          <cell r="AS10">
            <v>0</v>
          </cell>
          <cell r="AT10" t="str">
            <v/>
          </cell>
          <cell r="AU10">
            <v>0</v>
          </cell>
          <cell r="AV10" t="str">
            <v>-</v>
          </cell>
          <cell r="AW10">
            <v>0</v>
          </cell>
          <cell r="AX10" t="str">
            <v>-</v>
          </cell>
          <cell r="AY10">
            <v>0</v>
          </cell>
          <cell r="AZ10" t="str">
            <v/>
          </cell>
          <cell r="BA10">
            <v>0</v>
          </cell>
          <cell r="BB10" t="str">
            <v>-</v>
          </cell>
          <cell r="BC10">
            <v>0</v>
          </cell>
          <cell r="BD10" t="str">
            <v>-</v>
          </cell>
          <cell r="BE10">
            <v>0</v>
          </cell>
          <cell r="BF10" t="str">
            <v/>
          </cell>
          <cell r="BG10">
            <v>0</v>
          </cell>
          <cell r="BH10" t="str">
            <v>-</v>
          </cell>
          <cell r="BI10">
            <v>0</v>
          </cell>
          <cell r="BJ10" t="str">
            <v>-</v>
          </cell>
          <cell r="BK10">
            <v>0</v>
          </cell>
          <cell r="BL10">
            <v>0</v>
          </cell>
          <cell r="BM10" t="str">
            <v>-</v>
          </cell>
          <cell r="BN10">
            <v>20</v>
          </cell>
          <cell r="BO10" t="str">
            <v/>
          </cell>
          <cell r="BP10">
            <v>0</v>
          </cell>
          <cell r="BQ10">
            <v>0</v>
          </cell>
          <cell r="BR10" t="str">
            <v>-</v>
          </cell>
          <cell r="BS10">
            <v>0</v>
          </cell>
          <cell r="BT10">
            <v>0</v>
          </cell>
          <cell r="BU10" t="str">
            <v>-</v>
          </cell>
        </row>
        <row r="11">
          <cell r="A11" t="str">
            <v>3RET</v>
          </cell>
          <cell r="B11">
            <v>3</v>
          </cell>
          <cell r="C11" t="str">
            <v>RET</v>
          </cell>
          <cell r="D11" t="str">
            <v>Cooling</v>
          </cell>
          <cell r="E11" t="str">
            <v>Chiller Systems</v>
          </cell>
          <cell r="F11" t="str">
            <v>Commercial</v>
          </cell>
          <cell r="G11" t="str">
            <v>Y</v>
          </cell>
          <cell r="M11" t="str">
            <v>RET</v>
          </cell>
          <cell r="N11" t="str">
            <v/>
          </cell>
          <cell r="O11">
            <v>2020</v>
          </cell>
          <cell r="P11">
            <v>2029</v>
          </cell>
          <cell r="Q11" t="str">
            <v>Large Office</v>
          </cell>
          <cell r="R11" t="str">
            <v/>
          </cell>
          <cell r="S11">
            <v>117.37349461566251</v>
          </cell>
          <cell r="T11">
            <v>345.92163274964304</v>
          </cell>
          <cell r="U11">
            <v>0</v>
          </cell>
          <cell r="V11">
            <v>447570.13399180892</v>
          </cell>
          <cell r="W11">
            <v>0.77342905138840801</v>
          </cell>
          <cell r="X11" t="str">
            <v>-</v>
          </cell>
          <cell r="Y11" t="str">
            <v>-</v>
          </cell>
          <cell r="Z11" t="e">
            <v>#VALUE!</v>
          </cell>
          <cell r="AA11">
            <v>0</v>
          </cell>
          <cell r="AB11">
            <v>0</v>
          </cell>
          <cell r="AC11">
            <v>78994.93536573663</v>
          </cell>
          <cell r="AD11">
            <v>0.17649733386183078</v>
          </cell>
          <cell r="AE11" t="str">
            <v>-</v>
          </cell>
          <cell r="AF11" t="e">
            <v>#VALUE!</v>
          </cell>
          <cell r="AG11">
            <v>20</v>
          </cell>
          <cell r="AH11">
            <v>12</v>
          </cell>
          <cell r="AI11">
            <v>71095.44182916297</v>
          </cell>
          <cell r="AJ11">
            <v>0.15884760047564769</v>
          </cell>
          <cell r="AK11">
            <v>0.17786529268911513</v>
          </cell>
          <cell r="AL11" t="str">
            <v>-</v>
          </cell>
          <cell r="AM11" t="str">
            <v>-</v>
          </cell>
          <cell r="AN11" t="str">
            <v/>
          </cell>
          <cell r="AO11">
            <v>0</v>
          </cell>
          <cell r="AP11" t="str">
            <v>-</v>
          </cell>
          <cell r="AQ11">
            <v>0</v>
          </cell>
          <cell r="AR11" t="str">
            <v>-</v>
          </cell>
          <cell r="AS11">
            <v>0</v>
          </cell>
          <cell r="AT11" t="str">
            <v/>
          </cell>
          <cell r="AU11">
            <v>0</v>
          </cell>
          <cell r="AV11" t="str">
            <v>-</v>
          </cell>
          <cell r="AW11">
            <v>0</v>
          </cell>
          <cell r="AX11" t="str">
            <v>-</v>
          </cell>
          <cell r="AY11">
            <v>0</v>
          </cell>
          <cell r="AZ11" t="str">
            <v/>
          </cell>
          <cell r="BA11">
            <v>0</v>
          </cell>
          <cell r="BB11" t="str">
            <v>-</v>
          </cell>
          <cell r="BC11">
            <v>0</v>
          </cell>
          <cell r="BD11" t="str">
            <v>-</v>
          </cell>
          <cell r="BE11">
            <v>0</v>
          </cell>
          <cell r="BF11" t="str">
            <v/>
          </cell>
          <cell r="BG11">
            <v>0</v>
          </cell>
          <cell r="BH11" t="str">
            <v>-</v>
          </cell>
          <cell r="BI11">
            <v>0</v>
          </cell>
          <cell r="BJ11" t="str">
            <v>-</v>
          </cell>
          <cell r="BK11">
            <v>0</v>
          </cell>
          <cell r="BL11">
            <v>0</v>
          </cell>
          <cell r="BM11" t="str">
            <v>-</v>
          </cell>
          <cell r="BN11">
            <v>20</v>
          </cell>
          <cell r="BO11" t="str">
            <v/>
          </cell>
          <cell r="BP11">
            <v>0</v>
          </cell>
          <cell r="BQ11">
            <v>0</v>
          </cell>
          <cell r="BR11" t="str">
            <v>-</v>
          </cell>
          <cell r="BS11">
            <v>0</v>
          </cell>
          <cell r="BT11">
            <v>0</v>
          </cell>
          <cell r="BU11" t="str">
            <v>-</v>
          </cell>
        </row>
        <row r="12">
          <cell r="A12" t="str">
            <v>4RET</v>
          </cell>
          <cell r="B12">
            <v>4</v>
          </cell>
          <cell r="C12" t="str">
            <v>RET</v>
          </cell>
          <cell r="D12" t="str">
            <v>Cooling</v>
          </cell>
          <cell r="E12" t="str">
            <v>Chiller Tuneup</v>
          </cell>
          <cell r="F12" t="str">
            <v>Commercial</v>
          </cell>
          <cell r="G12" t="str">
            <v>Y</v>
          </cell>
          <cell r="M12" t="str">
            <v>RET</v>
          </cell>
          <cell r="N12" t="str">
            <v/>
          </cell>
          <cell r="O12">
            <v>2020</v>
          </cell>
          <cell r="P12">
            <v>2029</v>
          </cell>
          <cell r="Q12" t="str">
            <v>Large Office</v>
          </cell>
          <cell r="R12" t="str">
            <v/>
          </cell>
          <cell r="S12">
            <v>0</v>
          </cell>
          <cell r="T12">
            <v>0</v>
          </cell>
          <cell r="U12">
            <v>0</v>
          </cell>
          <cell r="V12">
            <v>28934.142904792694</v>
          </cell>
          <cell r="W12">
            <v>0.05</v>
          </cell>
          <cell r="X12" t="str">
            <v>-</v>
          </cell>
          <cell r="Y12" t="str">
            <v>NY TRM V6.1</v>
          </cell>
          <cell r="Z12" t="e">
            <v>#VALUE!</v>
          </cell>
          <cell r="AA12">
            <v>0</v>
          </cell>
          <cell r="AB12">
            <v>0</v>
          </cell>
          <cell r="AC12">
            <v>2525</v>
          </cell>
          <cell r="AD12">
            <v>8.7267143468132774E-2</v>
          </cell>
          <cell r="AE12" t="str">
            <v>NY Commercial Baseline Data, Estimate</v>
          </cell>
          <cell r="AF12" t="e">
            <v>#VALUE!</v>
          </cell>
          <cell r="AG12">
            <v>0</v>
          </cell>
          <cell r="AH12">
            <v>0</v>
          </cell>
          <cell r="AI12">
            <v>0</v>
          </cell>
          <cell r="AJ12">
            <v>0</v>
          </cell>
          <cell r="AK12">
            <v>0</v>
          </cell>
          <cell r="AL12" t="str">
            <v>-</v>
          </cell>
          <cell r="AM12" t="str">
            <v>-</v>
          </cell>
          <cell r="AN12" t="str">
            <v/>
          </cell>
          <cell r="AO12">
            <v>0</v>
          </cell>
          <cell r="AP12" t="str">
            <v>-</v>
          </cell>
          <cell r="AQ12">
            <v>0</v>
          </cell>
          <cell r="AR12" t="str">
            <v>-</v>
          </cell>
          <cell r="AS12">
            <v>0</v>
          </cell>
          <cell r="AT12" t="str">
            <v/>
          </cell>
          <cell r="AU12">
            <v>0</v>
          </cell>
          <cell r="AV12" t="str">
            <v>-</v>
          </cell>
          <cell r="AW12">
            <v>0</v>
          </cell>
          <cell r="AX12" t="str">
            <v>-</v>
          </cell>
          <cell r="AY12">
            <v>0</v>
          </cell>
          <cell r="AZ12" t="str">
            <v/>
          </cell>
          <cell r="BA12">
            <v>0</v>
          </cell>
          <cell r="BB12" t="str">
            <v>-</v>
          </cell>
          <cell r="BC12">
            <v>0</v>
          </cell>
          <cell r="BD12" t="str">
            <v>-</v>
          </cell>
          <cell r="BE12">
            <v>0</v>
          </cell>
          <cell r="BF12" t="str">
            <v/>
          </cell>
          <cell r="BG12">
            <v>0</v>
          </cell>
          <cell r="BH12" t="str">
            <v>-</v>
          </cell>
          <cell r="BI12">
            <v>0</v>
          </cell>
          <cell r="BJ12" t="str">
            <v>-</v>
          </cell>
          <cell r="BK12">
            <v>0</v>
          </cell>
          <cell r="BL12">
            <v>0</v>
          </cell>
          <cell r="BM12" t="str">
            <v>-</v>
          </cell>
          <cell r="BN12">
            <v>5</v>
          </cell>
          <cell r="BO12" t="str">
            <v/>
          </cell>
          <cell r="BP12">
            <v>0</v>
          </cell>
          <cell r="BQ12">
            <v>0</v>
          </cell>
          <cell r="BR12" t="str">
            <v>-</v>
          </cell>
          <cell r="BS12">
            <v>0</v>
          </cell>
          <cell r="BT12">
            <v>0</v>
          </cell>
          <cell r="BU12" t="str">
            <v>-</v>
          </cell>
        </row>
        <row r="13">
          <cell r="A13" t="str">
            <v>5MD</v>
          </cell>
          <cell r="B13">
            <v>5</v>
          </cell>
          <cell r="C13" t="str">
            <v>MD</v>
          </cell>
          <cell r="D13" t="str">
            <v>Cooling</v>
          </cell>
          <cell r="E13" t="str">
            <v>Computer Room Air Conditioner</v>
          </cell>
          <cell r="F13" t="str">
            <v>Commercial</v>
          </cell>
          <cell r="G13" t="str">
            <v>Y</v>
          </cell>
          <cell r="M13" t="str">
            <v>NC,RENO,REPL</v>
          </cell>
          <cell r="N13" t="str">
            <v/>
          </cell>
          <cell r="O13">
            <v>2020</v>
          </cell>
          <cell r="P13">
            <v>2029</v>
          </cell>
          <cell r="Q13" t="str">
            <v>Small Office</v>
          </cell>
          <cell r="R13" t="str">
            <v/>
          </cell>
          <cell r="S13">
            <v>0</v>
          </cell>
          <cell r="T13">
            <v>0</v>
          </cell>
          <cell r="U13">
            <v>0</v>
          </cell>
          <cell r="V13">
            <v>0</v>
          </cell>
          <cell r="W13">
            <v>0.23076923076923081</v>
          </cell>
          <cell r="X13" t="str">
            <v>-</v>
          </cell>
          <cell r="Y13" t="str">
            <v>MN TRM 2018</v>
          </cell>
          <cell r="Z13" t="e">
            <v>#VALUE!</v>
          </cell>
          <cell r="AA13">
            <v>0</v>
          </cell>
          <cell r="AB13">
            <v>0</v>
          </cell>
          <cell r="AC13">
            <v>0</v>
          </cell>
          <cell r="AD13">
            <v>0.36326071790969028</v>
          </cell>
          <cell r="AE13" t="str">
            <v>MN TRM 2018</v>
          </cell>
          <cell r="AF13" t="e">
            <v>#VALUE!</v>
          </cell>
          <cell r="AG13">
            <v>0</v>
          </cell>
          <cell r="AH13">
            <v>0</v>
          </cell>
          <cell r="AI13">
            <v>0</v>
          </cell>
          <cell r="AJ13">
            <v>0</v>
          </cell>
          <cell r="AK13">
            <v>0</v>
          </cell>
          <cell r="AL13" t="str">
            <v>-</v>
          </cell>
          <cell r="AM13" t="str">
            <v>-</v>
          </cell>
          <cell r="AN13" t="str">
            <v/>
          </cell>
          <cell r="AO13">
            <v>0</v>
          </cell>
          <cell r="AP13" t="str">
            <v>-</v>
          </cell>
          <cell r="AQ13">
            <v>0</v>
          </cell>
          <cell r="AR13" t="str">
            <v>-</v>
          </cell>
          <cell r="AS13">
            <v>0</v>
          </cell>
          <cell r="AT13" t="str">
            <v/>
          </cell>
          <cell r="AU13">
            <v>0</v>
          </cell>
          <cell r="AV13" t="str">
            <v>-</v>
          </cell>
          <cell r="AW13">
            <v>0</v>
          </cell>
          <cell r="AX13" t="str">
            <v>-</v>
          </cell>
          <cell r="AY13">
            <v>0</v>
          </cell>
          <cell r="AZ13" t="str">
            <v/>
          </cell>
          <cell r="BA13">
            <v>0</v>
          </cell>
          <cell r="BB13" t="str">
            <v>-</v>
          </cell>
          <cell r="BC13">
            <v>0</v>
          </cell>
          <cell r="BD13" t="str">
            <v>-</v>
          </cell>
          <cell r="BE13">
            <v>0</v>
          </cell>
          <cell r="BF13" t="str">
            <v/>
          </cell>
          <cell r="BG13">
            <v>0</v>
          </cell>
          <cell r="BH13" t="str">
            <v>-</v>
          </cell>
          <cell r="BI13">
            <v>0</v>
          </cell>
          <cell r="BJ13" t="str">
            <v>-</v>
          </cell>
          <cell r="BK13">
            <v>0</v>
          </cell>
          <cell r="BL13">
            <v>0</v>
          </cell>
          <cell r="BM13" t="str">
            <v>-</v>
          </cell>
          <cell r="BN13">
            <v>20</v>
          </cell>
          <cell r="BO13" t="str">
            <v/>
          </cell>
          <cell r="BP13">
            <v>0</v>
          </cell>
          <cell r="BQ13">
            <v>0</v>
          </cell>
          <cell r="BR13" t="str">
            <v>-</v>
          </cell>
          <cell r="BS13">
            <v>0</v>
          </cell>
          <cell r="BT13">
            <v>0</v>
          </cell>
          <cell r="BU13" t="str">
            <v>-</v>
          </cell>
        </row>
        <row r="14">
          <cell r="A14" t="str">
            <v>6MD</v>
          </cell>
          <cell r="B14">
            <v>6</v>
          </cell>
          <cell r="C14" t="str">
            <v>MD</v>
          </cell>
          <cell r="D14" t="str">
            <v>Cooling</v>
          </cell>
          <cell r="E14" t="str">
            <v>MiniSplit Ductless AC</v>
          </cell>
          <cell r="F14" t="str">
            <v>Commercial</v>
          </cell>
          <cell r="G14" t="str">
            <v>Y</v>
          </cell>
          <cell r="M14" t="str">
            <v>REPL, RENO, NC</v>
          </cell>
          <cell r="N14" t="str">
            <v/>
          </cell>
          <cell r="O14">
            <v>2020</v>
          </cell>
          <cell r="P14">
            <v>2029</v>
          </cell>
          <cell r="Q14" t="str">
            <v>Small Office</v>
          </cell>
          <cell r="R14" t="str">
            <v/>
          </cell>
          <cell r="S14">
            <v>0</v>
          </cell>
          <cell r="T14">
            <v>0</v>
          </cell>
          <cell r="U14">
            <v>0</v>
          </cell>
          <cell r="V14">
            <v>407.21344696969703</v>
          </cell>
          <cell r="W14">
            <v>0.45454545454545459</v>
          </cell>
          <cell r="X14" t="str">
            <v>-</v>
          </cell>
          <cell r="Y14" t="str">
            <v>New York Energy Code, CEE HVAC Tiers, NY TRM V6.1, NY Commercial Baseline Data</v>
          </cell>
          <cell r="Z14" t="e">
            <v>#VALUE!</v>
          </cell>
          <cell r="AA14">
            <v>0</v>
          </cell>
          <cell r="AB14">
            <v>0</v>
          </cell>
          <cell r="AC14">
            <v>550</v>
          </cell>
          <cell r="AD14">
            <v>1.3506430204917288</v>
          </cell>
          <cell r="AE14" t="str">
            <v>Online Pricing</v>
          </cell>
          <cell r="AF14" t="e">
            <v>#VALUE!</v>
          </cell>
          <cell r="AG14">
            <v>0</v>
          </cell>
          <cell r="AH14">
            <v>0</v>
          </cell>
          <cell r="AI14">
            <v>0</v>
          </cell>
          <cell r="AJ14">
            <v>0</v>
          </cell>
          <cell r="AK14">
            <v>0</v>
          </cell>
          <cell r="AL14" t="str">
            <v>-</v>
          </cell>
          <cell r="AM14" t="str">
            <v>-</v>
          </cell>
          <cell r="AN14" t="str">
            <v/>
          </cell>
          <cell r="AO14">
            <v>0</v>
          </cell>
          <cell r="AP14" t="str">
            <v>-</v>
          </cell>
          <cell r="AQ14">
            <v>0</v>
          </cell>
          <cell r="AR14" t="str">
            <v>-</v>
          </cell>
          <cell r="AS14">
            <v>0</v>
          </cell>
          <cell r="AT14" t="str">
            <v/>
          </cell>
          <cell r="AU14">
            <v>0</v>
          </cell>
          <cell r="AV14" t="str">
            <v>-</v>
          </cell>
          <cell r="AW14">
            <v>0</v>
          </cell>
          <cell r="AX14" t="str">
            <v>-</v>
          </cell>
          <cell r="AY14">
            <v>0</v>
          </cell>
          <cell r="AZ14" t="str">
            <v/>
          </cell>
          <cell r="BA14">
            <v>0</v>
          </cell>
          <cell r="BB14" t="str">
            <v>-</v>
          </cell>
          <cell r="BC14">
            <v>0</v>
          </cell>
          <cell r="BD14" t="str">
            <v>-</v>
          </cell>
          <cell r="BE14">
            <v>0</v>
          </cell>
          <cell r="BF14" t="str">
            <v/>
          </cell>
          <cell r="BG14">
            <v>0</v>
          </cell>
          <cell r="BH14" t="str">
            <v>-</v>
          </cell>
          <cell r="BI14">
            <v>0</v>
          </cell>
          <cell r="BJ14" t="str">
            <v>-</v>
          </cell>
          <cell r="BK14">
            <v>0</v>
          </cell>
          <cell r="BL14">
            <v>0</v>
          </cell>
          <cell r="BM14" t="str">
            <v>-</v>
          </cell>
          <cell r="BN14">
            <v>15</v>
          </cell>
          <cell r="BO14" t="str">
            <v/>
          </cell>
          <cell r="BP14">
            <v>0</v>
          </cell>
          <cell r="BQ14">
            <v>0</v>
          </cell>
          <cell r="BR14" t="str">
            <v>-</v>
          </cell>
          <cell r="BS14">
            <v>0</v>
          </cell>
          <cell r="BT14">
            <v>0</v>
          </cell>
          <cell r="BU14" t="str">
            <v>-</v>
          </cell>
        </row>
        <row r="15">
          <cell r="A15" t="str">
            <v>6RET</v>
          </cell>
          <cell r="B15">
            <v>6</v>
          </cell>
          <cell r="C15" t="str">
            <v>RET</v>
          </cell>
          <cell r="D15" t="str">
            <v>Cooling</v>
          </cell>
          <cell r="E15" t="str">
            <v>MiniSplit Ductless AC</v>
          </cell>
          <cell r="F15" t="str">
            <v>Commercial</v>
          </cell>
          <cell r="G15" t="str">
            <v>Y</v>
          </cell>
          <cell r="M15" t="str">
            <v>RET</v>
          </cell>
          <cell r="N15" t="str">
            <v/>
          </cell>
          <cell r="O15">
            <v>2020</v>
          </cell>
          <cell r="P15">
            <v>2029</v>
          </cell>
          <cell r="Q15" t="str">
            <v>Small Office</v>
          </cell>
          <cell r="R15" t="str">
            <v/>
          </cell>
          <cell r="S15">
            <v>0</v>
          </cell>
          <cell r="T15">
            <v>0</v>
          </cell>
          <cell r="U15">
            <v>0</v>
          </cell>
          <cell r="V15">
            <v>586.38736363636372</v>
          </cell>
          <cell r="W15">
            <v>0.54545454545454553</v>
          </cell>
          <cell r="X15" t="str">
            <v>-</v>
          </cell>
          <cell r="Y15" t="str">
            <v>-</v>
          </cell>
          <cell r="Z15" t="e">
            <v>#VALUE!</v>
          </cell>
          <cell r="AA15">
            <v>0</v>
          </cell>
          <cell r="AB15">
            <v>0</v>
          </cell>
          <cell r="AC15">
            <v>1000</v>
          </cell>
          <cell r="AD15">
            <v>1.7053573491057181</v>
          </cell>
          <cell r="AE15" t="str">
            <v>-</v>
          </cell>
          <cell r="AF15" t="e">
            <v>#VALUE!</v>
          </cell>
          <cell r="AG15">
            <v>15</v>
          </cell>
          <cell r="AH15">
            <v>9</v>
          </cell>
          <cell r="AI15">
            <v>450</v>
          </cell>
          <cell r="AJ15">
            <v>0.76741080709757314</v>
          </cell>
          <cell r="AK15">
            <v>0.69444444444444442</v>
          </cell>
          <cell r="AL15" t="str">
            <v>-</v>
          </cell>
          <cell r="AM15" t="str">
            <v>-</v>
          </cell>
          <cell r="AN15" t="str">
            <v/>
          </cell>
          <cell r="AO15">
            <v>0</v>
          </cell>
          <cell r="AP15" t="str">
            <v>-</v>
          </cell>
          <cell r="AQ15">
            <v>0</v>
          </cell>
          <cell r="AR15" t="str">
            <v>-</v>
          </cell>
          <cell r="AS15">
            <v>0</v>
          </cell>
          <cell r="AT15" t="str">
            <v/>
          </cell>
          <cell r="AU15">
            <v>0</v>
          </cell>
          <cell r="AV15" t="str">
            <v>-</v>
          </cell>
          <cell r="AW15">
            <v>0</v>
          </cell>
          <cell r="AX15" t="str">
            <v>-</v>
          </cell>
          <cell r="AY15">
            <v>0</v>
          </cell>
          <cell r="AZ15" t="str">
            <v/>
          </cell>
          <cell r="BA15">
            <v>0</v>
          </cell>
          <cell r="BB15" t="str">
            <v>-</v>
          </cell>
          <cell r="BC15">
            <v>0</v>
          </cell>
          <cell r="BD15" t="str">
            <v>-</v>
          </cell>
          <cell r="BE15">
            <v>0</v>
          </cell>
          <cell r="BF15" t="str">
            <v/>
          </cell>
          <cell r="BG15">
            <v>0</v>
          </cell>
          <cell r="BH15" t="str">
            <v>-</v>
          </cell>
          <cell r="BI15">
            <v>0</v>
          </cell>
          <cell r="BJ15" t="str">
            <v>-</v>
          </cell>
          <cell r="BK15">
            <v>0</v>
          </cell>
          <cell r="BL15">
            <v>0</v>
          </cell>
          <cell r="BM15" t="str">
            <v>-</v>
          </cell>
          <cell r="BN15">
            <v>15</v>
          </cell>
          <cell r="BO15" t="str">
            <v/>
          </cell>
          <cell r="BP15">
            <v>0</v>
          </cell>
          <cell r="BQ15">
            <v>0</v>
          </cell>
          <cell r="BR15" t="str">
            <v>-</v>
          </cell>
          <cell r="BS15">
            <v>0</v>
          </cell>
          <cell r="BT15">
            <v>0</v>
          </cell>
          <cell r="BU15" t="str">
            <v>-</v>
          </cell>
        </row>
        <row r="16">
          <cell r="A16" t="str">
            <v>7MD</v>
          </cell>
          <cell r="B16">
            <v>7</v>
          </cell>
          <cell r="C16" t="str">
            <v>MD</v>
          </cell>
          <cell r="D16" t="str">
            <v>Cooling</v>
          </cell>
          <cell r="E16" t="str">
            <v>Efficient Unitary AC</v>
          </cell>
          <cell r="F16" t="str">
            <v>Commercial</v>
          </cell>
          <cell r="G16" t="str">
            <v>Y</v>
          </cell>
          <cell r="M16" t="str">
            <v>NC,RENO,REPL</v>
          </cell>
          <cell r="N16" t="str">
            <v/>
          </cell>
          <cell r="O16">
            <v>2020</v>
          </cell>
          <cell r="P16">
            <v>2029</v>
          </cell>
          <cell r="Q16" t="str">
            <v>Small Office</v>
          </cell>
          <cell r="R16" t="str">
            <v/>
          </cell>
          <cell r="S16">
            <v>0</v>
          </cell>
          <cell r="T16">
            <v>0</v>
          </cell>
          <cell r="U16">
            <v>0</v>
          </cell>
          <cell r="V16">
            <v>3337.9743577569388</v>
          </cell>
          <cell r="W16">
            <v>0.18243243243243254</v>
          </cell>
          <cell r="X16" t="str">
            <v>-</v>
          </cell>
          <cell r="Y16" t="str">
            <v>New York Energy Code, CEE HVAC Tiers, NY TRM V6.1, NY Commercial Baseline Data</v>
          </cell>
          <cell r="Z16" t="e">
            <v>#VALUE!</v>
          </cell>
          <cell r="AA16">
            <v>0</v>
          </cell>
          <cell r="AB16">
            <v>0</v>
          </cell>
          <cell r="AC16">
            <v>907.73524815187977</v>
          </cell>
          <cell r="AD16">
            <v>0.27194194767926921</v>
          </cell>
          <cell r="AE16" t="str">
            <v>Mid Atlantic TRM, MN TRM 2018</v>
          </cell>
          <cell r="AF16" t="e">
            <v>#VALUE!</v>
          </cell>
          <cell r="AG16">
            <v>0</v>
          </cell>
          <cell r="AH16">
            <v>0</v>
          </cell>
          <cell r="AI16">
            <v>0</v>
          </cell>
          <cell r="AJ16">
            <v>0</v>
          </cell>
          <cell r="AK16">
            <v>0</v>
          </cell>
          <cell r="AL16" t="str">
            <v>-</v>
          </cell>
          <cell r="AM16" t="str">
            <v>-</v>
          </cell>
          <cell r="AN16" t="str">
            <v/>
          </cell>
          <cell r="AO16">
            <v>0</v>
          </cell>
          <cell r="AP16" t="str">
            <v>-</v>
          </cell>
          <cell r="AQ16">
            <v>0</v>
          </cell>
          <cell r="AR16" t="str">
            <v>-</v>
          </cell>
          <cell r="AS16">
            <v>0</v>
          </cell>
          <cell r="AT16" t="str">
            <v/>
          </cell>
          <cell r="AU16">
            <v>0</v>
          </cell>
          <cell r="AV16" t="str">
            <v>-</v>
          </cell>
          <cell r="AW16">
            <v>0</v>
          </cell>
          <cell r="AX16" t="str">
            <v>-</v>
          </cell>
          <cell r="AY16">
            <v>0</v>
          </cell>
          <cell r="AZ16" t="str">
            <v/>
          </cell>
          <cell r="BA16">
            <v>0</v>
          </cell>
          <cell r="BB16" t="str">
            <v>-</v>
          </cell>
          <cell r="BC16">
            <v>0</v>
          </cell>
          <cell r="BD16" t="str">
            <v>-</v>
          </cell>
          <cell r="BE16">
            <v>0</v>
          </cell>
          <cell r="BF16" t="str">
            <v/>
          </cell>
          <cell r="BG16">
            <v>0</v>
          </cell>
          <cell r="BH16" t="str">
            <v>-</v>
          </cell>
          <cell r="BI16">
            <v>0</v>
          </cell>
          <cell r="BJ16" t="str">
            <v>-</v>
          </cell>
          <cell r="BK16">
            <v>0</v>
          </cell>
          <cell r="BL16">
            <v>0</v>
          </cell>
          <cell r="BM16" t="str">
            <v>-</v>
          </cell>
          <cell r="BN16">
            <v>15</v>
          </cell>
          <cell r="BO16" t="str">
            <v/>
          </cell>
          <cell r="BP16">
            <v>0</v>
          </cell>
          <cell r="BQ16">
            <v>0</v>
          </cell>
          <cell r="BR16" t="str">
            <v>-</v>
          </cell>
          <cell r="BS16">
            <v>0</v>
          </cell>
          <cell r="BT16">
            <v>0</v>
          </cell>
          <cell r="BU16" t="str">
            <v>-</v>
          </cell>
        </row>
        <row r="17">
          <cell r="A17" t="str">
            <v>7RET</v>
          </cell>
          <cell r="B17">
            <v>7</v>
          </cell>
          <cell r="C17" t="str">
            <v>RET</v>
          </cell>
          <cell r="D17" t="str">
            <v>Cooling</v>
          </cell>
          <cell r="E17" t="str">
            <v>Efficient Unitary AC</v>
          </cell>
          <cell r="F17" t="str">
            <v>Commercial</v>
          </cell>
          <cell r="G17" t="str">
            <v>Y</v>
          </cell>
          <cell r="M17" t="str">
            <v>RET</v>
          </cell>
          <cell r="N17" t="str">
            <v/>
          </cell>
          <cell r="O17">
            <v>2020</v>
          </cell>
          <cell r="P17">
            <v>2029</v>
          </cell>
          <cell r="Q17" t="str">
            <v>Small Office</v>
          </cell>
          <cell r="R17" t="str">
            <v/>
          </cell>
          <cell r="S17">
            <v>0</v>
          </cell>
          <cell r="T17">
            <v>0</v>
          </cell>
          <cell r="U17">
            <v>0</v>
          </cell>
          <cell r="V17">
            <v>3337.9743577569388</v>
          </cell>
          <cell r="W17">
            <v>0.18243243243243254</v>
          </cell>
          <cell r="X17" t="str">
            <v>-</v>
          </cell>
          <cell r="Y17" t="str">
            <v>-</v>
          </cell>
          <cell r="Z17" t="e">
            <v>#VALUE!</v>
          </cell>
          <cell r="AA17">
            <v>0</v>
          </cell>
          <cell r="AB17">
            <v>0</v>
          </cell>
          <cell r="AC17">
            <v>10665.889165784587</v>
          </cell>
          <cell r="AD17">
            <v>3.1953178852314132</v>
          </cell>
          <cell r="AE17" t="str">
            <v>-</v>
          </cell>
          <cell r="AF17" t="e">
            <v>#VALUE!</v>
          </cell>
          <cell r="AG17">
            <v>15</v>
          </cell>
          <cell r="AH17">
            <v>8</v>
          </cell>
          <cell r="AI17">
            <v>9758.1539176327078</v>
          </cell>
          <cell r="AJ17">
            <v>2.9233759375521444</v>
          </cell>
          <cell r="AK17">
            <v>1</v>
          </cell>
          <cell r="AL17" t="str">
            <v>-</v>
          </cell>
          <cell r="AM17" t="str">
            <v>-</v>
          </cell>
          <cell r="AN17" t="str">
            <v/>
          </cell>
          <cell r="AO17">
            <v>0</v>
          </cell>
          <cell r="AP17" t="str">
            <v>-</v>
          </cell>
          <cell r="AQ17">
            <v>0</v>
          </cell>
          <cell r="AR17" t="str">
            <v>-</v>
          </cell>
          <cell r="AS17">
            <v>0</v>
          </cell>
          <cell r="AT17" t="str">
            <v/>
          </cell>
          <cell r="AU17">
            <v>0</v>
          </cell>
          <cell r="AV17" t="str">
            <v>-</v>
          </cell>
          <cell r="AW17">
            <v>0</v>
          </cell>
          <cell r="AX17" t="str">
            <v>-</v>
          </cell>
          <cell r="AY17">
            <v>0</v>
          </cell>
          <cell r="AZ17" t="str">
            <v/>
          </cell>
          <cell r="BA17">
            <v>0</v>
          </cell>
          <cell r="BB17" t="str">
            <v>-</v>
          </cell>
          <cell r="BC17">
            <v>0</v>
          </cell>
          <cell r="BD17" t="str">
            <v>-</v>
          </cell>
          <cell r="BE17">
            <v>0</v>
          </cell>
          <cell r="BF17" t="str">
            <v/>
          </cell>
          <cell r="BG17">
            <v>0</v>
          </cell>
          <cell r="BH17" t="str">
            <v>-</v>
          </cell>
          <cell r="BI17">
            <v>0</v>
          </cell>
          <cell r="BJ17" t="str">
            <v>-</v>
          </cell>
          <cell r="BK17">
            <v>0</v>
          </cell>
          <cell r="BL17">
            <v>0</v>
          </cell>
          <cell r="BM17" t="str">
            <v>-</v>
          </cell>
          <cell r="BN17">
            <v>15</v>
          </cell>
          <cell r="BO17" t="str">
            <v/>
          </cell>
          <cell r="BP17">
            <v>0</v>
          </cell>
          <cell r="BQ17">
            <v>0</v>
          </cell>
          <cell r="BR17" t="str">
            <v>-</v>
          </cell>
          <cell r="BS17">
            <v>0</v>
          </cell>
          <cell r="BT17">
            <v>0</v>
          </cell>
          <cell r="BU17" t="str">
            <v>-</v>
          </cell>
        </row>
        <row r="18">
          <cell r="A18" t="str">
            <v>8MD</v>
          </cell>
          <cell r="B18">
            <v>8</v>
          </cell>
          <cell r="C18" t="str">
            <v>MD</v>
          </cell>
          <cell r="D18" t="str">
            <v>Cooling</v>
          </cell>
          <cell r="E18" t="str">
            <v>Packaged Terminal AC</v>
          </cell>
          <cell r="F18" t="str">
            <v>Commercial</v>
          </cell>
          <cell r="G18" t="str">
            <v>Y</v>
          </cell>
          <cell r="M18" t="str">
            <v>NC,RENO,REPL</v>
          </cell>
          <cell r="N18" t="str">
            <v/>
          </cell>
          <cell r="O18">
            <v>2020</v>
          </cell>
          <cell r="P18">
            <v>2029</v>
          </cell>
          <cell r="Q18" t="str">
            <v>Small Office</v>
          </cell>
          <cell r="R18" t="str">
            <v/>
          </cell>
          <cell r="S18">
            <v>0</v>
          </cell>
          <cell r="T18">
            <v>0</v>
          </cell>
          <cell r="U18">
            <v>0</v>
          </cell>
          <cell r="V18">
            <v>164.90274419426976</v>
          </cell>
          <cell r="W18">
            <v>0.17216327654733191</v>
          </cell>
          <cell r="X18" t="str">
            <v>-</v>
          </cell>
          <cell r="Y18" t="str">
            <v>NY Commercial Baseline Data, NY TRM V6.1, AHRI Database</v>
          </cell>
          <cell r="Z18" t="e">
            <v>#VALUE!</v>
          </cell>
          <cell r="AA18">
            <v>0</v>
          </cell>
          <cell r="AB18">
            <v>0</v>
          </cell>
          <cell r="AC18">
            <v>100</v>
          </cell>
          <cell r="AD18">
            <v>0.60641804651953712</v>
          </cell>
          <cell r="AE18" t="str">
            <v>Online Pricing</v>
          </cell>
          <cell r="AF18" t="e">
            <v>#VALUE!</v>
          </cell>
          <cell r="AG18">
            <v>0</v>
          </cell>
          <cell r="AH18">
            <v>0</v>
          </cell>
          <cell r="AI18">
            <v>0</v>
          </cell>
          <cell r="AJ18">
            <v>0</v>
          </cell>
          <cell r="AK18">
            <v>0</v>
          </cell>
          <cell r="AL18" t="str">
            <v>-</v>
          </cell>
          <cell r="AM18" t="str">
            <v>-</v>
          </cell>
          <cell r="AN18" t="str">
            <v/>
          </cell>
          <cell r="AO18">
            <v>0</v>
          </cell>
          <cell r="AP18" t="str">
            <v>-</v>
          </cell>
          <cell r="AQ18">
            <v>0</v>
          </cell>
          <cell r="AR18" t="str">
            <v>-</v>
          </cell>
          <cell r="AS18">
            <v>0</v>
          </cell>
          <cell r="AT18" t="str">
            <v/>
          </cell>
          <cell r="AU18">
            <v>0</v>
          </cell>
          <cell r="AV18" t="str">
            <v>-</v>
          </cell>
          <cell r="AW18">
            <v>0</v>
          </cell>
          <cell r="AX18" t="str">
            <v>-</v>
          </cell>
          <cell r="AY18">
            <v>0</v>
          </cell>
          <cell r="AZ18" t="str">
            <v/>
          </cell>
          <cell r="BA18">
            <v>0</v>
          </cell>
          <cell r="BB18" t="str">
            <v>-</v>
          </cell>
          <cell r="BC18">
            <v>0</v>
          </cell>
          <cell r="BD18" t="str">
            <v>-</v>
          </cell>
          <cell r="BE18">
            <v>0</v>
          </cell>
          <cell r="BF18" t="str">
            <v/>
          </cell>
          <cell r="BG18">
            <v>0</v>
          </cell>
          <cell r="BH18" t="str">
            <v>-</v>
          </cell>
          <cell r="BI18">
            <v>0</v>
          </cell>
          <cell r="BJ18" t="str">
            <v>-</v>
          </cell>
          <cell r="BK18">
            <v>0</v>
          </cell>
          <cell r="BL18">
            <v>0</v>
          </cell>
          <cell r="BM18" t="str">
            <v>-</v>
          </cell>
          <cell r="BN18">
            <v>15</v>
          </cell>
          <cell r="BO18" t="str">
            <v/>
          </cell>
          <cell r="BP18">
            <v>0</v>
          </cell>
          <cell r="BQ18">
            <v>0</v>
          </cell>
          <cell r="BR18" t="str">
            <v>-</v>
          </cell>
          <cell r="BS18">
            <v>0</v>
          </cell>
          <cell r="BT18">
            <v>0</v>
          </cell>
          <cell r="BU18" t="str">
            <v>-</v>
          </cell>
        </row>
        <row r="19">
          <cell r="A19" t="str">
            <v>8RET</v>
          </cell>
          <cell r="B19">
            <v>8</v>
          </cell>
          <cell r="C19" t="str">
            <v>RET</v>
          </cell>
          <cell r="D19" t="str">
            <v>Cooling</v>
          </cell>
          <cell r="E19" t="str">
            <v>Packaged Terminal AC</v>
          </cell>
          <cell r="F19" t="str">
            <v>Commercial</v>
          </cell>
          <cell r="G19" t="str">
            <v>Y</v>
          </cell>
          <cell r="M19" t="str">
            <v>RET</v>
          </cell>
          <cell r="N19" t="str">
            <v/>
          </cell>
          <cell r="O19">
            <v>2020</v>
          </cell>
          <cell r="P19">
            <v>2029</v>
          </cell>
          <cell r="Q19" t="str">
            <v>Small Office</v>
          </cell>
          <cell r="R19" t="str">
            <v/>
          </cell>
          <cell r="S19">
            <v>0</v>
          </cell>
          <cell r="T19">
            <v>0</v>
          </cell>
          <cell r="U19">
            <v>0</v>
          </cell>
          <cell r="V19">
            <v>327.92295720181471</v>
          </cell>
          <cell r="W19">
            <v>0.2925668791444001</v>
          </cell>
          <cell r="X19" t="str">
            <v>-</v>
          </cell>
          <cell r="Y19" t="str">
            <v>-</v>
          </cell>
          <cell r="Z19" t="e">
            <v>#VALUE!</v>
          </cell>
          <cell r="AA19">
            <v>0</v>
          </cell>
          <cell r="AB19">
            <v>0</v>
          </cell>
          <cell r="AC19">
            <v>800</v>
          </cell>
          <cell r="AD19">
            <v>2.4395974189378067</v>
          </cell>
          <cell r="AE19" t="str">
            <v>-</v>
          </cell>
          <cell r="AF19" t="e">
            <v>#VALUE!</v>
          </cell>
          <cell r="AG19">
            <v>15</v>
          </cell>
          <cell r="AH19">
            <v>9</v>
          </cell>
          <cell r="AI19">
            <v>700</v>
          </cell>
          <cell r="AJ19">
            <v>2.1346477415705807</v>
          </cell>
          <cell r="AK19">
            <v>0.50287038639012738</v>
          </cell>
          <cell r="AL19" t="str">
            <v>-</v>
          </cell>
          <cell r="AM19" t="str">
            <v>-</v>
          </cell>
          <cell r="AN19" t="str">
            <v/>
          </cell>
          <cell r="AO19">
            <v>0</v>
          </cell>
          <cell r="AP19" t="str">
            <v>-</v>
          </cell>
          <cell r="AQ19">
            <v>0</v>
          </cell>
          <cell r="AR19" t="str">
            <v>-</v>
          </cell>
          <cell r="AS19">
            <v>0</v>
          </cell>
          <cell r="AT19" t="str">
            <v/>
          </cell>
          <cell r="AU19">
            <v>0</v>
          </cell>
          <cell r="AV19" t="str">
            <v>-</v>
          </cell>
          <cell r="AW19">
            <v>0</v>
          </cell>
          <cell r="AX19" t="str">
            <v>-</v>
          </cell>
          <cell r="AY19">
            <v>0</v>
          </cell>
          <cell r="AZ19" t="str">
            <v/>
          </cell>
          <cell r="BA19">
            <v>0</v>
          </cell>
          <cell r="BB19" t="str">
            <v>-</v>
          </cell>
          <cell r="BC19">
            <v>0</v>
          </cell>
          <cell r="BD19" t="str">
            <v>-</v>
          </cell>
          <cell r="BE19">
            <v>0</v>
          </cell>
          <cell r="BF19" t="str">
            <v/>
          </cell>
          <cell r="BG19">
            <v>0</v>
          </cell>
          <cell r="BH19" t="str">
            <v>-</v>
          </cell>
          <cell r="BI19">
            <v>0</v>
          </cell>
          <cell r="BJ19" t="str">
            <v>-</v>
          </cell>
          <cell r="BK19">
            <v>0</v>
          </cell>
          <cell r="BL19">
            <v>0</v>
          </cell>
          <cell r="BM19" t="str">
            <v>-</v>
          </cell>
          <cell r="BN19">
            <v>15</v>
          </cell>
          <cell r="BO19" t="str">
            <v/>
          </cell>
          <cell r="BP19">
            <v>0</v>
          </cell>
          <cell r="BQ19">
            <v>0</v>
          </cell>
          <cell r="BR19" t="str">
            <v>-</v>
          </cell>
          <cell r="BS19">
            <v>0</v>
          </cell>
          <cell r="BT19">
            <v>0</v>
          </cell>
          <cell r="BU19" t="str">
            <v>-</v>
          </cell>
        </row>
        <row r="20">
          <cell r="A20" t="str">
            <v>9RET</v>
          </cell>
          <cell r="B20">
            <v>9</v>
          </cell>
          <cell r="C20" t="str">
            <v>RET</v>
          </cell>
          <cell r="D20" t="str">
            <v>Cooling</v>
          </cell>
          <cell r="E20" t="str">
            <v>Unitary Equipment Economizer</v>
          </cell>
          <cell r="F20" t="str">
            <v>Commercial</v>
          </cell>
          <cell r="G20" t="str">
            <v>Y</v>
          </cell>
          <cell r="M20" t="str">
            <v>RET</v>
          </cell>
          <cell r="N20" t="str">
            <v/>
          </cell>
          <cell r="O20">
            <v>2020</v>
          </cell>
          <cell r="P20">
            <v>2029</v>
          </cell>
          <cell r="Q20" t="str">
            <v>Small Office</v>
          </cell>
          <cell r="R20" t="str">
            <v/>
          </cell>
          <cell r="S20">
            <v>0</v>
          </cell>
          <cell r="T20">
            <v>0</v>
          </cell>
          <cell r="U20">
            <v>0</v>
          </cell>
          <cell r="V20">
            <v>1376.4</v>
          </cell>
          <cell r="W20">
            <v>8.8043033080633978E-2</v>
          </cell>
          <cell r="X20" t="str">
            <v>-</v>
          </cell>
          <cell r="Y20" t="str">
            <v>NY TRM V6.1, NY Commercial Baseline Data</v>
          </cell>
          <cell r="Z20" t="e">
            <v>#VALUE!</v>
          </cell>
          <cell r="AA20">
            <v>0</v>
          </cell>
          <cell r="AB20">
            <v>0</v>
          </cell>
          <cell r="AC20">
            <v>1226.5</v>
          </cell>
          <cell r="AD20">
            <v>0.89109270560883458</v>
          </cell>
          <cell r="AE20" t="str">
            <v>Mid Atlantic TRM</v>
          </cell>
          <cell r="AF20" t="e">
            <v>#VALUE!</v>
          </cell>
          <cell r="AG20">
            <v>0</v>
          </cell>
          <cell r="AH20">
            <v>0</v>
          </cell>
          <cell r="AI20">
            <v>0</v>
          </cell>
          <cell r="AJ20">
            <v>0</v>
          </cell>
          <cell r="AK20">
            <v>0</v>
          </cell>
          <cell r="AL20" t="str">
            <v>-</v>
          </cell>
          <cell r="AM20" t="str">
            <v>-</v>
          </cell>
          <cell r="AN20" t="str">
            <v/>
          </cell>
          <cell r="AO20">
            <v>0</v>
          </cell>
          <cell r="AP20" t="str">
            <v>-</v>
          </cell>
          <cell r="AQ20">
            <v>0</v>
          </cell>
          <cell r="AR20" t="str">
            <v>-</v>
          </cell>
          <cell r="AS20">
            <v>0</v>
          </cell>
          <cell r="AT20" t="str">
            <v/>
          </cell>
          <cell r="AU20">
            <v>0</v>
          </cell>
          <cell r="AV20" t="str">
            <v>-</v>
          </cell>
          <cell r="AW20">
            <v>0</v>
          </cell>
          <cell r="AX20" t="str">
            <v>-</v>
          </cell>
          <cell r="AY20">
            <v>0</v>
          </cell>
          <cell r="AZ20" t="str">
            <v/>
          </cell>
          <cell r="BA20">
            <v>0</v>
          </cell>
          <cell r="BB20" t="str">
            <v>-</v>
          </cell>
          <cell r="BC20">
            <v>0</v>
          </cell>
          <cell r="BD20" t="str">
            <v>-</v>
          </cell>
          <cell r="BE20">
            <v>0</v>
          </cell>
          <cell r="BF20" t="str">
            <v/>
          </cell>
          <cell r="BG20">
            <v>0</v>
          </cell>
          <cell r="BH20" t="str">
            <v>-</v>
          </cell>
          <cell r="BI20">
            <v>0</v>
          </cell>
          <cell r="BJ20" t="str">
            <v>-</v>
          </cell>
          <cell r="BK20">
            <v>0</v>
          </cell>
          <cell r="BL20">
            <v>0</v>
          </cell>
          <cell r="BM20" t="str">
            <v>-</v>
          </cell>
          <cell r="BN20">
            <v>10</v>
          </cell>
          <cell r="BO20" t="str">
            <v/>
          </cell>
          <cell r="BP20">
            <v>0</v>
          </cell>
          <cell r="BQ20">
            <v>0</v>
          </cell>
          <cell r="BR20" t="str">
            <v>-</v>
          </cell>
          <cell r="BS20">
            <v>0</v>
          </cell>
          <cell r="BT20">
            <v>0</v>
          </cell>
          <cell r="BU20" t="str">
            <v>-</v>
          </cell>
        </row>
        <row r="21">
          <cell r="A21" t="str">
            <v>10RET</v>
          </cell>
          <cell r="B21">
            <v>10</v>
          </cell>
          <cell r="C21" t="str">
            <v>RET</v>
          </cell>
          <cell r="D21" t="str">
            <v>Cooling</v>
          </cell>
          <cell r="E21" t="str">
            <v>Guest Room EM</v>
          </cell>
          <cell r="F21" t="str">
            <v>Commercial</v>
          </cell>
          <cell r="G21" t="str">
            <v>Y</v>
          </cell>
          <cell r="M21" t="str">
            <v>RET</v>
          </cell>
          <cell r="N21" t="str">
            <v/>
          </cell>
          <cell r="O21">
            <v>2020</v>
          </cell>
          <cell r="P21">
            <v>2029</v>
          </cell>
          <cell r="Q21" t="str">
            <v>Lodging</v>
          </cell>
          <cell r="R21" t="str">
            <v/>
          </cell>
          <cell r="S21">
            <v>0</v>
          </cell>
          <cell r="T21">
            <v>0</v>
          </cell>
          <cell r="U21">
            <v>0</v>
          </cell>
          <cell r="V21">
            <v>508.30151695253335</v>
          </cell>
          <cell r="W21">
            <v>0.18399999999999991</v>
          </cell>
          <cell r="X21" t="str">
            <v>-</v>
          </cell>
          <cell r="Y21" t="str">
            <v>PNNL Guest Room Management Study</v>
          </cell>
          <cell r="Z21" t="e">
            <v>#VALUE!</v>
          </cell>
          <cell r="AA21">
            <v>0</v>
          </cell>
          <cell r="AB21">
            <v>0</v>
          </cell>
          <cell r="AC21">
            <v>260</v>
          </cell>
          <cell r="AD21">
            <v>0.51150742488199097</v>
          </cell>
          <cell r="AE21" t="str">
            <v>NY Commercial Baseline Data, NY TRM V6.1, IL TRM</v>
          </cell>
          <cell r="AF21" t="e">
            <v>#VALUE!</v>
          </cell>
          <cell r="AG21">
            <v>0</v>
          </cell>
          <cell r="AH21">
            <v>0</v>
          </cell>
          <cell r="AI21">
            <v>0</v>
          </cell>
          <cell r="AJ21">
            <v>0</v>
          </cell>
          <cell r="AK21">
            <v>0</v>
          </cell>
          <cell r="AL21" t="str">
            <v>-</v>
          </cell>
          <cell r="AM21" t="str">
            <v>-</v>
          </cell>
          <cell r="AN21" t="str">
            <v/>
          </cell>
          <cell r="AO21">
            <v>0</v>
          </cell>
          <cell r="AP21" t="str">
            <v>-</v>
          </cell>
          <cell r="AQ21">
            <v>0</v>
          </cell>
          <cell r="AR21" t="str">
            <v>-</v>
          </cell>
          <cell r="AS21">
            <v>0</v>
          </cell>
          <cell r="AT21" t="str">
            <v/>
          </cell>
          <cell r="AU21">
            <v>0</v>
          </cell>
          <cell r="AV21" t="str">
            <v>-</v>
          </cell>
          <cell r="AW21">
            <v>0</v>
          </cell>
          <cell r="AX21" t="str">
            <v>-</v>
          </cell>
          <cell r="AY21">
            <v>0</v>
          </cell>
          <cell r="AZ21" t="str">
            <v/>
          </cell>
          <cell r="BA21">
            <v>0</v>
          </cell>
          <cell r="BB21" t="str">
            <v>-</v>
          </cell>
          <cell r="BC21">
            <v>0</v>
          </cell>
          <cell r="BD21" t="str">
            <v>-</v>
          </cell>
          <cell r="BE21">
            <v>0</v>
          </cell>
          <cell r="BF21" t="str">
            <v/>
          </cell>
          <cell r="BG21">
            <v>0</v>
          </cell>
          <cell r="BH21" t="str">
            <v>-</v>
          </cell>
          <cell r="BI21">
            <v>0</v>
          </cell>
          <cell r="BJ21" t="str">
            <v>-</v>
          </cell>
          <cell r="BK21">
            <v>0</v>
          </cell>
          <cell r="BL21">
            <v>0</v>
          </cell>
          <cell r="BM21" t="str">
            <v>-</v>
          </cell>
          <cell r="BN21">
            <v>8</v>
          </cell>
          <cell r="BO21" t="str">
            <v/>
          </cell>
          <cell r="BP21">
            <v>0</v>
          </cell>
          <cell r="BQ21">
            <v>0</v>
          </cell>
          <cell r="BR21" t="str">
            <v>-</v>
          </cell>
          <cell r="BS21">
            <v>0</v>
          </cell>
          <cell r="BT21">
            <v>0</v>
          </cell>
          <cell r="BU21" t="str">
            <v>-</v>
          </cell>
        </row>
        <row r="22">
          <cell r="A22" t="str">
            <v>11RET</v>
          </cell>
          <cell r="B22">
            <v>11</v>
          </cell>
          <cell r="C22" t="str">
            <v>RET</v>
          </cell>
          <cell r="D22" t="str">
            <v>Space Heating</v>
          </cell>
          <cell r="E22" t="str">
            <v>Guest Room EM</v>
          </cell>
          <cell r="F22" t="str">
            <v>Commercial</v>
          </cell>
          <cell r="G22" t="str">
            <v>Y</v>
          </cell>
          <cell r="M22" t="str">
            <v>RET</v>
          </cell>
          <cell r="N22" t="str">
            <v/>
          </cell>
          <cell r="O22">
            <v>2020</v>
          </cell>
          <cell r="P22">
            <v>2029</v>
          </cell>
          <cell r="Q22" t="str">
            <v>Lodging</v>
          </cell>
          <cell r="R22" t="str">
            <v/>
          </cell>
          <cell r="S22">
            <v>0</v>
          </cell>
          <cell r="T22">
            <v>0</v>
          </cell>
          <cell r="U22">
            <v>0</v>
          </cell>
          <cell r="V22">
            <v>0</v>
          </cell>
          <cell r="W22">
            <v>0.18399999999999991</v>
          </cell>
          <cell r="X22" t="str">
            <v>-</v>
          </cell>
          <cell r="Y22" t="str">
            <v>-</v>
          </cell>
          <cell r="Z22" t="e">
            <v>#VALUE!</v>
          </cell>
          <cell r="AA22">
            <v>0</v>
          </cell>
          <cell r="AB22">
            <v>0</v>
          </cell>
          <cell r="AC22">
            <v>0</v>
          </cell>
          <cell r="AD22">
            <v>0</v>
          </cell>
          <cell r="AE22" t="str">
            <v>-</v>
          </cell>
          <cell r="AF22" t="e">
            <v>#VALUE!</v>
          </cell>
          <cell r="AG22">
            <v>0</v>
          </cell>
          <cell r="AH22">
            <v>0</v>
          </cell>
          <cell r="AI22">
            <v>0</v>
          </cell>
          <cell r="AJ22">
            <v>0</v>
          </cell>
          <cell r="AK22">
            <v>0</v>
          </cell>
          <cell r="AL22" t="str">
            <v>-</v>
          </cell>
          <cell r="AM22" t="str">
            <v>-</v>
          </cell>
          <cell r="AN22" t="str">
            <v/>
          </cell>
          <cell r="AO22">
            <v>0</v>
          </cell>
          <cell r="AP22" t="str">
            <v>-</v>
          </cell>
          <cell r="AQ22">
            <v>0</v>
          </cell>
          <cell r="AR22" t="str">
            <v>-</v>
          </cell>
          <cell r="AS22">
            <v>0</v>
          </cell>
          <cell r="AT22" t="str">
            <v/>
          </cell>
          <cell r="AU22">
            <v>0</v>
          </cell>
          <cell r="AV22" t="str">
            <v>-</v>
          </cell>
          <cell r="AW22">
            <v>0</v>
          </cell>
          <cell r="AX22" t="str">
            <v>-</v>
          </cell>
          <cell r="AY22">
            <v>0</v>
          </cell>
          <cell r="AZ22" t="str">
            <v/>
          </cell>
          <cell r="BA22">
            <v>0</v>
          </cell>
          <cell r="BB22" t="str">
            <v>-</v>
          </cell>
          <cell r="BC22">
            <v>0</v>
          </cell>
          <cell r="BD22" t="str">
            <v>-</v>
          </cell>
          <cell r="BE22">
            <v>0</v>
          </cell>
          <cell r="BF22" t="str">
            <v/>
          </cell>
          <cell r="BG22">
            <v>0</v>
          </cell>
          <cell r="BH22" t="str">
            <v>-</v>
          </cell>
          <cell r="BI22">
            <v>0</v>
          </cell>
          <cell r="BJ22" t="str">
            <v>-</v>
          </cell>
          <cell r="BK22">
            <v>0</v>
          </cell>
          <cell r="BL22">
            <v>0</v>
          </cell>
          <cell r="BM22" t="str">
            <v>-</v>
          </cell>
          <cell r="BN22">
            <v>8</v>
          </cell>
          <cell r="BO22" t="str">
            <v/>
          </cell>
          <cell r="BP22">
            <v>0</v>
          </cell>
          <cell r="BQ22">
            <v>0</v>
          </cell>
          <cell r="BR22" t="str">
            <v>-</v>
          </cell>
          <cell r="BS22">
            <v>0</v>
          </cell>
          <cell r="BT22">
            <v>0</v>
          </cell>
          <cell r="BU22" t="str">
            <v>-</v>
          </cell>
        </row>
        <row r="23">
          <cell r="A23" t="str">
            <v>12RET</v>
          </cell>
          <cell r="B23">
            <v>12</v>
          </cell>
          <cell r="C23" t="str">
            <v>RET</v>
          </cell>
          <cell r="D23" t="str">
            <v>Cooling</v>
          </cell>
          <cell r="E23" t="str">
            <v>Guest Room EM</v>
          </cell>
          <cell r="F23" t="str">
            <v>Commercial</v>
          </cell>
          <cell r="G23" t="str">
            <v>Y</v>
          </cell>
          <cell r="M23" t="str">
            <v>RET</v>
          </cell>
          <cell r="N23" t="str">
            <v/>
          </cell>
          <cell r="O23">
            <v>2020</v>
          </cell>
          <cell r="P23">
            <v>2029</v>
          </cell>
          <cell r="Q23" t="str">
            <v>Lodging</v>
          </cell>
          <cell r="R23" t="str">
            <v/>
          </cell>
          <cell r="S23">
            <v>0</v>
          </cell>
          <cell r="T23">
            <v>0</v>
          </cell>
          <cell r="U23">
            <v>0</v>
          </cell>
          <cell r="V23">
            <v>508.30151695253335</v>
          </cell>
          <cell r="W23">
            <v>0.18399999999999991</v>
          </cell>
          <cell r="X23" t="str">
            <v>-</v>
          </cell>
          <cell r="Y23" t="str">
            <v>-</v>
          </cell>
          <cell r="Z23" t="e">
            <v>#VALUE!</v>
          </cell>
          <cell r="AA23">
            <v>0</v>
          </cell>
          <cell r="AB23">
            <v>0</v>
          </cell>
          <cell r="AC23">
            <v>260</v>
          </cell>
          <cell r="AD23">
            <v>0.51150742488199097</v>
          </cell>
          <cell r="AE23" t="str">
            <v>-</v>
          </cell>
          <cell r="AF23" t="e">
            <v>#VALUE!</v>
          </cell>
          <cell r="AG23">
            <v>0</v>
          </cell>
          <cell r="AH23">
            <v>0</v>
          </cell>
          <cell r="AI23">
            <v>0</v>
          </cell>
          <cell r="AJ23">
            <v>0</v>
          </cell>
          <cell r="AK23">
            <v>0</v>
          </cell>
          <cell r="AL23" t="str">
            <v>-</v>
          </cell>
          <cell r="AM23" t="str">
            <v>-</v>
          </cell>
          <cell r="AN23" t="str">
            <v/>
          </cell>
          <cell r="AO23">
            <v>0</v>
          </cell>
          <cell r="AP23" t="str">
            <v>-</v>
          </cell>
          <cell r="AQ23">
            <v>0</v>
          </cell>
          <cell r="AR23" t="str">
            <v>-</v>
          </cell>
          <cell r="AS23">
            <v>0</v>
          </cell>
          <cell r="AT23" t="str">
            <v/>
          </cell>
          <cell r="AU23">
            <v>0</v>
          </cell>
          <cell r="AV23" t="str">
            <v>-</v>
          </cell>
          <cell r="AW23">
            <v>0</v>
          </cell>
          <cell r="AX23" t="str">
            <v>-</v>
          </cell>
          <cell r="AY23">
            <v>0</v>
          </cell>
          <cell r="AZ23" t="str">
            <v/>
          </cell>
          <cell r="BA23">
            <v>0</v>
          </cell>
          <cell r="BB23" t="str">
            <v>-</v>
          </cell>
          <cell r="BC23">
            <v>0</v>
          </cell>
          <cell r="BD23" t="str">
            <v>-</v>
          </cell>
          <cell r="BE23">
            <v>0</v>
          </cell>
          <cell r="BF23" t="str">
            <v/>
          </cell>
          <cell r="BG23">
            <v>0</v>
          </cell>
          <cell r="BH23" t="str">
            <v>-</v>
          </cell>
          <cell r="BI23">
            <v>0</v>
          </cell>
          <cell r="BJ23" t="str">
            <v>-</v>
          </cell>
          <cell r="BK23">
            <v>0</v>
          </cell>
          <cell r="BL23">
            <v>0</v>
          </cell>
          <cell r="BM23" t="str">
            <v>-</v>
          </cell>
          <cell r="BN23">
            <v>8</v>
          </cell>
          <cell r="BO23" t="str">
            <v/>
          </cell>
          <cell r="BP23">
            <v>0</v>
          </cell>
          <cell r="BQ23">
            <v>0</v>
          </cell>
          <cell r="BR23" t="str">
            <v>-</v>
          </cell>
          <cell r="BS23">
            <v>0</v>
          </cell>
          <cell r="BT23">
            <v>0</v>
          </cell>
          <cell r="BU23" t="str">
            <v>-</v>
          </cell>
        </row>
        <row r="24">
          <cell r="A24" t="str">
            <v>13RET</v>
          </cell>
          <cell r="B24">
            <v>13</v>
          </cell>
          <cell r="C24" t="str">
            <v>RET</v>
          </cell>
          <cell r="D24" t="str">
            <v>Space Heating</v>
          </cell>
          <cell r="E24" t="str">
            <v>Guest Room EM</v>
          </cell>
          <cell r="F24" t="str">
            <v>Commercial</v>
          </cell>
          <cell r="G24" t="str">
            <v>Y</v>
          </cell>
          <cell r="M24" t="str">
            <v>RET</v>
          </cell>
          <cell r="N24" t="str">
            <v/>
          </cell>
          <cell r="O24">
            <v>2020</v>
          </cell>
          <cell r="P24">
            <v>2029</v>
          </cell>
          <cell r="Q24" t="str">
            <v>Lodging</v>
          </cell>
          <cell r="R24" t="str">
            <v/>
          </cell>
          <cell r="S24">
            <v>0</v>
          </cell>
          <cell r="T24">
            <v>0</v>
          </cell>
          <cell r="U24">
            <v>0</v>
          </cell>
          <cell r="V24">
            <v>0</v>
          </cell>
          <cell r="W24">
            <v>0.18399999999999991</v>
          </cell>
          <cell r="X24" t="str">
            <v>-</v>
          </cell>
          <cell r="Y24" t="str">
            <v>-</v>
          </cell>
          <cell r="Z24" t="e">
            <v>#VALUE!</v>
          </cell>
          <cell r="AA24">
            <v>0</v>
          </cell>
          <cell r="AB24">
            <v>0</v>
          </cell>
          <cell r="AC24">
            <v>0</v>
          </cell>
          <cell r="AD24">
            <v>0</v>
          </cell>
          <cell r="AE24" t="str">
            <v>-</v>
          </cell>
          <cell r="AF24" t="e">
            <v>#VALUE!</v>
          </cell>
          <cell r="AG24">
            <v>0</v>
          </cell>
          <cell r="AH24">
            <v>0</v>
          </cell>
          <cell r="AI24">
            <v>0</v>
          </cell>
          <cell r="AJ24">
            <v>0</v>
          </cell>
          <cell r="AK24">
            <v>0</v>
          </cell>
          <cell r="AL24" t="str">
            <v>-</v>
          </cell>
          <cell r="AM24" t="str">
            <v>-</v>
          </cell>
          <cell r="AN24" t="str">
            <v/>
          </cell>
          <cell r="AO24">
            <v>0</v>
          </cell>
          <cell r="AP24" t="str">
            <v>-</v>
          </cell>
          <cell r="AQ24">
            <v>0</v>
          </cell>
          <cell r="AR24" t="str">
            <v>-</v>
          </cell>
          <cell r="AS24">
            <v>0</v>
          </cell>
          <cell r="AT24" t="str">
            <v/>
          </cell>
          <cell r="AU24">
            <v>0</v>
          </cell>
          <cell r="AV24" t="str">
            <v>-</v>
          </cell>
          <cell r="AW24">
            <v>0</v>
          </cell>
          <cell r="AX24" t="str">
            <v>-</v>
          </cell>
          <cell r="AY24">
            <v>0</v>
          </cell>
          <cell r="AZ24" t="str">
            <v/>
          </cell>
          <cell r="BA24">
            <v>0</v>
          </cell>
          <cell r="BB24" t="str">
            <v>-</v>
          </cell>
          <cell r="BC24">
            <v>0</v>
          </cell>
          <cell r="BD24" t="str">
            <v>-</v>
          </cell>
          <cell r="BE24">
            <v>0</v>
          </cell>
          <cell r="BF24" t="str">
            <v/>
          </cell>
          <cell r="BG24">
            <v>0</v>
          </cell>
          <cell r="BH24" t="str">
            <v>-</v>
          </cell>
          <cell r="BI24">
            <v>0</v>
          </cell>
          <cell r="BJ24" t="str">
            <v>-</v>
          </cell>
          <cell r="BK24">
            <v>0</v>
          </cell>
          <cell r="BL24">
            <v>0</v>
          </cell>
          <cell r="BM24" t="str">
            <v>-</v>
          </cell>
          <cell r="BN24">
            <v>8</v>
          </cell>
          <cell r="BO24" t="str">
            <v/>
          </cell>
          <cell r="BP24">
            <v>0</v>
          </cell>
          <cell r="BQ24">
            <v>0</v>
          </cell>
          <cell r="BR24" t="str">
            <v>-</v>
          </cell>
          <cell r="BS24">
            <v>0</v>
          </cell>
          <cell r="BT24">
            <v>0</v>
          </cell>
          <cell r="BU24" t="str">
            <v>-</v>
          </cell>
        </row>
        <row r="25">
          <cell r="A25" t="str">
            <v>14RET</v>
          </cell>
          <cell r="B25">
            <v>14</v>
          </cell>
          <cell r="C25" t="str">
            <v>RET</v>
          </cell>
          <cell r="D25" t="str">
            <v>Cooling</v>
          </cell>
          <cell r="E25" t="str">
            <v>Guest Room EM</v>
          </cell>
          <cell r="F25" t="str">
            <v>Commercial</v>
          </cell>
          <cell r="G25" t="str">
            <v>Y</v>
          </cell>
          <cell r="M25" t="str">
            <v>RET</v>
          </cell>
          <cell r="N25" t="str">
            <v/>
          </cell>
          <cell r="O25">
            <v>2020</v>
          </cell>
          <cell r="P25">
            <v>2029</v>
          </cell>
          <cell r="Q25" t="str">
            <v>Lodging</v>
          </cell>
          <cell r="R25" t="str">
            <v/>
          </cell>
          <cell r="S25">
            <v>0</v>
          </cell>
          <cell r="T25">
            <v>0</v>
          </cell>
          <cell r="U25">
            <v>0</v>
          </cell>
          <cell r="V25">
            <v>508.30151695253335</v>
          </cell>
          <cell r="W25">
            <v>0.18399999999999991</v>
          </cell>
          <cell r="X25" t="str">
            <v>-</v>
          </cell>
          <cell r="Y25" t="str">
            <v>-</v>
          </cell>
          <cell r="Z25" t="e">
            <v>#VALUE!</v>
          </cell>
          <cell r="AA25">
            <v>0</v>
          </cell>
          <cell r="AB25">
            <v>0</v>
          </cell>
          <cell r="AC25">
            <v>260</v>
          </cell>
          <cell r="AD25">
            <v>0.51150742488199097</v>
          </cell>
          <cell r="AE25" t="str">
            <v>-</v>
          </cell>
          <cell r="AF25" t="e">
            <v>#VALUE!</v>
          </cell>
          <cell r="AG25">
            <v>0</v>
          </cell>
          <cell r="AH25">
            <v>0</v>
          </cell>
          <cell r="AI25">
            <v>0</v>
          </cell>
          <cell r="AJ25">
            <v>0</v>
          </cell>
          <cell r="AK25">
            <v>0</v>
          </cell>
          <cell r="AL25" t="str">
            <v>-</v>
          </cell>
          <cell r="AM25" t="str">
            <v>-</v>
          </cell>
          <cell r="AN25" t="str">
            <v/>
          </cell>
          <cell r="AO25">
            <v>0</v>
          </cell>
          <cell r="AP25" t="str">
            <v>-</v>
          </cell>
          <cell r="AQ25">
            <v>0</v>
          </cell>
          <cell r="AR25" t="str">
            <v>-</v>
          </cell>
          <cell r="AS25">
            <v>0</v>
          </cell>
          <cell r="AT25" t="str">
            <v/>
          </cell>
          <cell r="AU25">
            <v>0</v>
          </cell>
          <cell r="AV25" t="str">
            <v>-</v>
          </cell>
          <cell r="AW25">
            <v>0</v>
          </cell>
          <cell r="AX25" t="str">
            <v>-</v>
          </cell>
          <cell r="AY25">
            <v>0</v>
          </cell>
          <cell r="AZ25" t="str">
            <v/>
          </cell>
          <cell r="BA25">
            <v>0</v>
          </cell>
          <cell r="BB25" t="str">
            <v>-</v>
          </cell>
          <cell r="BC25">
            <v>0</v>
          </cell>
          <cell r="BD25" t="str">
            <v>-</v>
          </cell>
          <cell r="BE25">
            <v>0</v>
          </cell>
          <cell r="BF25" t="str">
            <v/>
          </cell>
          <cell r="BG25">
            <v>0</v>
          </cell>
          <cell r="BH25" t="str">
            <v>-</v>
          </cell>
          <cell r="BI25">
            <v>0</v>
          </cell>
          <cell r="BJ25" t="str">
            <v>-</v>
          </cell>
          <cell r="BK25">
            <v>0</v>
          </cell>
          <cell r="BL25">
            <v>0</v>
          </cell>
          <cell r="BM25" t="str">
            <v>-</v>
          </cell>
          <cell r="BN25">
            <v>8</v>
          </cell>
          <cell r="BO25" t="str">
            <v/>
          </cell>
          <cell r="BP25">
            <v>0</v>
          </cell>
          <cell r="BQ25">
            <v>0</v>
          </cell>
          <cell r="BR25" t="str">
            <v>-</v>
          </cell>
          <cell r="BS25">
            <v>0</v>
          </cell>
          <cell r="BT25">
            <v>0</v>
          </cell>
          <cell r="BU25" t="str">
            <v>-</v>
          </cell>
        </row>
        <row r="26">
          <cell r="A26" t="str">
            <v>15RET</v>
          </cell>
          <cell r="B26">
            <v>15</v>
          </cell>
          <cell r="C26" t="str">
            <v>RET</v>
          </cell>
          <cell r="D26" t="str">
            <v>Space Heating</v>
          </cell>
          <cell r="E26" t="str">
            <v>Guest Room EM</v>
          </cell>
          <cell r="F26" t="str">
            <v>Commercial</v>
          </cell>
          <cell r="G26" t="str">
            <v>Y</v>
          </cell>
          <cell r="M26" t="str">
            <v>RET</v>
          </cell>
          <cell r="N26" t="str">
            <v/>
          </cell>
          <cell r="O26">
            <v>2020</v>
          </cell>
          <cell r="P26">
            <v>2029</v>
          </cell>
          <cell r="Q26" t="str">
            <v>Lodging</v>
          </cell>
          <cell r="R26" t="str">
            <v/>
          </cell>
          <cell r="S26">
            <v>0</v>
          </cell>
          <cell r="T26">
            <v>0</v>
          </cell>
          <cell r="U26">
            <v>0</v>
          </cell>
          <cell r="V26">
            <v>0</v>
          </cell>
          <cell r="W26">
            <v>0.18399999999999991</v>
          </cell>
          <cell r="X26" t="str">
            <v>-</v>
          </cell>
          <cell r="Y26" t="str">
            <v>-</v>
          </cell>
          <cell r="Z26" t="e">
            <v>#VALUE!</v>
          </cell>
          <cell r="AA26">
            <v>0</v>
          </cell>
          <cell r="AB26">
            <v>0</v>
          </cell>
          <cell r="AC26">
            <v>0</v>
          </cell>
          <cell r="AD26">
            <v>0</v>
          </cell>
          <cell r="AE26" t="str">
            <v>-</v>
          </cell>
          <cell r="AF26" t="e">
            <v>#VALUE!</v>
          </cell>
          <cell r="AG26">
            <v>0</v>
          </cell>
          <cell r="AH26">
            <v>0</v>
          </cell>
          <cell r="AI26">
            <v>0</v>
          </cell>
          <cell r="AJ26">
            <v>0</v>
          </cell>
          <cell r="AK26">
            <v>0</v>
          </cell>
          <cell r="AL26" t="str">
            <v>-</v>
          </cell>
          <cell r="AM26" t="str">
            <v>-</v>
          </cell>
          <cell r="AN26" t="str">
            <v/>
          </cell>
          <cell r="AO26">
            <v>0</v>
          </cell>
          <cell r="AP26" t="str">
            <v>-</v>
          </cell>
          <cell r="AQ26">
            <v>0</v>
          </cell>
          <cell r="AR26" t="str">
            <v>-</v>
          </cell>
          <cell r="AS26">
            <v>0</v>
          </cell>
          <cell r="AT26" t="str">
            <v/>
          </cell>
          <cell r="AU26">
            <v>0</v>
          </cell>
          <cell r="AV26" t="str">
            <v>-</v>
          </cell>
          <cell r="AW26">
            <v>0</v>
          </cell>
          <cell r="AX26" t="str">
            <v>-</v>
          </cell>
          <cell r="AY26">
            <v>0</v>
          </cell>
          <cell r="AZ26" t="str">
            <v/>
          </cell>
          <cell r="BA26">
            <v>0</v>
          </cell>
          <cell r="BB26" t="str">
            <v>-</v>
          </cell>
          <cell r="BC26">
            <v>0</v>
          </cell>
          <cell r="BD26" t="str">
            <v>-</v>
          </cell>
          <cell r="BE26">
            <v>0</v>
          </cell>
          <cell r="BF26" t="str">
            <v/>
          </cell>
          <cell r="BG26">
            <v>0</v>
          </cell>
          <cell r="BH26" t="str">
            <v>-</v>
          </cell>
          <cell r="BI26">
            <v>0</v>
          </cell>
          <cell r="BJ26" t="str">
            <v>-</v>
          </cell>
          <cell r="BK26">
            <v>0</v>
          </cell>
          <cell r="BL26">
            <v>0</v>
          </cell>
          <cell r="BM26" t="str">
            <v>-</v>
          </cell>
          <cell r="BN26">
            <v>8</v>
          </cell>
          <cell r="BO26" t="str">
            <v/>
          </cell>
          <cell r="BP26">
            <v>0</v>
          </cell>
          <cell r="BQ26">
            <v>0</v>
          </cell>
          <cell r="BR26" t="str">
            <v>-</v>
          </cell>
          <cell r="BS26">
            <v>0</v>
          </cell>
          <cell r="BT26">
            <v>0</v>
          </cell>
          <cell r="BU26" t="str">
            <v>-</v>
          </cell>
        </row>
        <row r="27">
          <cell r="A27" t="str">
            <v>16RET</v>
          </cell>
          <cell r="B27">
            <v>16</v>
          </cell>
          <cell r="C27" t="str">
            <v>RET</v>
          </cell>
          <cell r="D27" t="str">
            <v>Cooling</v>
          </cell>
          <cell r="E27" t="str">
            <v>Guest Room EM</v>
          </cell>
          <cell r="F27" t="str">
            <v>Commercial</v>
          </cell>
          <cell r="G27" t="str">
            <v>Y</v>
          </cell>
          <cell r="M27" t="str">
            <v>RET</v>
          </cell>
          <cell r="N27" t="str">
            <v/>
          </cell>
          <cell r="O27">
            <v>2020</v>
          </cell>
          <cell r="P27">
            <v>2029</v>
          </cell>
          <cell r="Q27" t="str">
            <v>Lodging</v>
          </cell>
          <cell r="R27" t="str">
            <v/>
          </cell>
          <cell r="S27">
            <v>0</v>
          </cell>
          <cell r="T27">
            <v>0</v>
          </cell>
          <cell r="U27">
            <v>0</v>
          </cell>
          <cell r="V27">
            <v>508.30151695253335</v>
          </cell>
          <cell r="W27">
            <v>0.18399999999999991</v>
          </cell>
          <cell r="X27" t="str">
            <v>-</v>
          </cell>
          <cell r="Y27" t="str">
            <v>-</v>
          </cell>
          <cell r="Z27" t="e">
            <v>#VALUE!</v>
          </cell>
          <cell r="AA27">
            <v>0</v>
          </cell>
          <cell r="AB27">
            <v>0</v>
          </cell>
          <cell r="AC27">
            <v>260</v>
          </cell>
          <cell r="AD27">
            <v>0.51150742488199097</v>
          </cell>
          <cell r="AE27" t="str">
            <v>-</v>
          </cell>
          <cell r="AF27" t="e">
            <v>#VALUE!</v>
          </cell>
          <cell r="AG27">
            <v>0</v>
          </cell>
          <cell r="AH27">
            <v>0</v>
          </cell>
          <cell r="AI27">
            <v>0</v>
          </cell>
          <cell r="AJ27">
            <v>0</v>
          </cell>
          <cell r="AK27">
            <v>0</v>
          </cell>
          <cell r="AL27" t="str">
            <v>-</v>
          </cell>
          <cell r="AM27" t="str">
            <v>-</v>
          </cell>
          <cell r="AN27" t="str">
            <v/>
          </cell>
          <cell r="AO27">
            <v>0</v>
          </cell>
          <cell r="AP27" t="str">
            <v>-</v>
          </cell>
          <cell r="AQ27">
            <v>0</v>
          </cell>
          <cell r="AR27" t="str">
            <v>-</v>
          </cell>
          <cell r="AS27">
            <v>0</v>
          </cell>
          <cell r="AT27" t="str">
            <v/>
          </cell>
          <cell r="AU27">
            <v>0</v>
          </cell>
          <cell r="AV27" t="str">
            <v>-</v>
          </cell>
          <cell r="AW27">
            <v>0</v>
          </cell>
          <cell r="AX27" t="str">
            <v>-</v>
          </cell>
          <cell r="AY27">
            <v>0</v>
          </cell>
          <cell r="AZ27" t="str">
            <v/>
          </cell>
          <cell r="BA27">
            <v>0</v>
          </cell>
          <cell r="BB27" t="str">
            <v>-</v>
          </cell>
          <cell r="BC27">
            <v>0</v>
          </cell>
          <cell r="BD27" t="str">
            <v>-</v>
          </cell>
          <cell r="BE27">
            <v>0</v>
          </cell>
          <cell r="BF27" t="str">
            <v/>
          </cell>
          <cell r="BG27">
            <v>0</v>
          </cell>
          <cell r="BH27" t="str">
            <v>-</v>
          </cell>
          <cell r="BI27">
            <v>0</v>
          </cell>
          <cell r="BJ27" t="str">
            <v>-</v>
          </cell>
          <cell r="BK27">
            <v>0</v>
          </cell>
          <cell r="BL27">
            <v>0</v>
          </cell>
          <cell r="BM27" t="str">
            <v>-</v>
          </cell>
          <cell r="BN27">
            <v>8</v>
          </cell>
          <cell r="BO27" t="str">
            <v/>
          </cell>
          <cell r="BP27">
            <v>0</v>
          </cell>
          <cell r="BQ27">
            <v>0</v>
          </cell>
          <cell r="BR27" t="str">
            <v>-</v>
          </cell>
          <cell r="BS27">
            <v>0</v>
          </cell>
          <cell r="BT27">
            <v>0</v>
          </cell>
          <cell r="BU27" t="str">
            <v>-</v>
          </cell>
        </row>
        <row r="28">
          <cell r="A28" t="str">
            <v>17RET</v>
          </cell>
          <cell r="B28">
            <v>17</v>
          </cell>
          <cell r="C28" t="str">
            <v>RET</v>
          </cell>
          <cell r="D28" t="str">
            <v>Space Heating</v>
          </cell>
          <cell r="E28" t="str">
            <v>Guest Room EM</v>
          </cell>
          <cell r="F28" t="str">
            <v>Commercial</v>
          </cell>
          <cell r="G28" t="str">
            <v>Y</v>
          </cell>
          <cell r="M28" t="str">
            <v>RET</v>
          </cell>
          <cell r="N28" t="str">
            <v/>
          </cell>
          <cell r="O28">
            <v>2020</v>
          </cell>
          <cell r="P28">
            <v>2029</v>
          </cell>
          <cell r="Q28" t="str">
            <v>Lodging</v>
          </cell>
          <cell r="R28" t="str">
            <v/>
          </cell>
          <cell r="S28">
            <v>0</v>
          </cell>
          <cell r="T28">
            <v>0</v>
          </cell>
          <cell r="U28">
            <v>0</v>
          </cell>
          <cell r="V28">
            <v>0</v>
          </cell>
          <cell r="W28">
            <v>0.18399999999999991</v>
          </cell>
          <cell r="X28" t="str">
            <v>-</v>
          </cell>
          <cell r="Y28" t="str">
            <v>-</v>
          </cell>
          <cell r="Z28" t="e">
            <v>#VALUE!</v>
          </cell>
          <cell r="AA28">
            <v>0</v>
          </cell>
          <cell r="AB28">
            <v>0</v>
          </cell>
          <cell r="AC28">
            <v>0</v>
          </cell>
          <cell r="AD28">
            <v>0</v>
          </cell>
          <cell r="AE28" t="str">
            <v>-</v>
          </cell>
          <cell r="AF28" t="e">
            <v>#VALUE!</v>
          </cell>
          <cell r="AG28">
            <v>0</v>
          </cell>
          <cell r="AH28">
            <v>0</v>
          </cell>
          <cell r="AI28">
            <v>0</v>
          </cell>
          <cell r="AJ28">
            <v>0</v>
          </cell>
          <cell r="AK28">
            <v>0</v>
          </cell>
          <cell r="AL28" t="str">
            <v>-</v>
          </cell>
          <cell r="AM28" t="str">
            <v>-</v>
          </cell>
          <cell r="AN28" t="str">
            <v/>
          </cell>
          <cell r="AO28">
            <v>0</v>
          </cell>
          <cell r="AP28" t="str">
            <v>-</v>
          </cell>
          <cell r="AQ28">
            <v>0</v>
          </cell>
          <cell r="AR28" t="str">
            <v>-</v>
          </cell>
          <cell r="AS28">
            <v>0</v>
          </cell>
          <cell r="AT28" t="str">
            <v/>
          </cell>
          <cell r="AU28">
            <v>0</v>
          </cell>
          <cell r="AV28" t="str">
            <v>-</v>
          </cell>
          <cell r="AW28">
            <v>0</v>
          </cell>
          <cell r="AX28" t="str">
            <v>-</v>
          </cell>
          <cell r="AY28">
            <v>0</v>
          </cell>
          <cell r="AZ28" t="str">
            <v/>
          </cell>
          <cell r="BA28">
            <v>0</v>
          </cell>
          <cell r="BB28" t="str">
            <v>-</v>
          </cell>
          <cell r="BC28">
            <v>0</v>
          </cell>
          <cell r="BD28" t="str">
            <v>-</v>
          </cell>
          <cell r="BE28">
            <v>0</v>
          </cell>
          <cell r="BF28" t="str">
            <v/>
          </cell>
          <cell r="BG28">
            <v>0</v>
          </cell>
          <cell r="BH28" t="str">
            <v>-</v>
          </cell>
          <cell r="BI28">
            <v>0</v>
          </cell>
          <cell r="BJ28" t="str">
            <v>-</v>
          </cell>
          <cell r="BK28">
            <v>0</v>
          </cell>
          <cell r="BL28">
            <v>0</v>
          </cell>
          <cell r="BM28" t="str">
            <v>-</v>
          </cell>
          <cell r="BN28">
            <v>8</v>
          </cell>
          <cell r="BO28" t="str">
            <v/>
          </cell>
          <cell r="BP28">
            <v>0</v>
          </cell>
          <cell r="BQ28">
            <v>0</v>
          </cell>
          <cell r="BR28" t="str">
            <v>-</v>
          </cell>
          <cell r="BS28">
            <v>0</v>
          </cell>
          <cell r="BT28">
            <v>0</v>
          </cell>
          <cell r="BU28" t="str">
            <v>-</v>
          </cell>
        </row>
        <row r="29">
          <cell r="A29" t="str">
            <v>18RET</v>
          </cell>
          <cell r="B29">
            <v>18</v>
          </cell>
          <cell r="C29" t="str">
            <v>RET</v>
          </cell>
          <cell r="D29" t="str">
            <v>Cooling</v>
          </cell>
          <cell r="E29" t="str">
            <v>AC Tuneup</v>
          </cell>
          <cell r="F29" t="str">
            <v>Commercial</v>
          </cell>
          <cell r="G29" t="str">
            <v>Y</v>
          </cell>
          <cell r="M29" t="str">
            <v>RET</v>
          </cell>
          <cell r="N29" t="str">
            <v/>
          </cell>
          <cell r="O29">
            <v>2020</v>
          </cell>
          <cell r="P29">
            <v>2029</v>
          </cell>
          <cell r="Q29" t="str">
            <v>Small Office</v>
          </cell>
          <cell r="R29" t="str">
            <v/>
          </cell>
          <cell r="S29">
            <v>0</v>
          </cell>
          <cell r="T29">
            <v>0</v>
          </cell>
          <cell r="U29">
            <v>0</v>
          </cell>
          <cell r="V29">
            <v>0</v>
          </cell>
          <cell r="W29">
            <v>9.9999999999999908E-2</v>
          </cell>
          <cell r="X29" t="str">
            <v>-</v>
          </cell>
          <cell r="Y29" t="str">
            <v>NY TRM V6.1</v>
          </cell>
          <cell r="Z29" t="e">
            <v>#VALUE!</v>
          </cell>
          <cell r="AA29">
            <v>0</v>
          </cell>
          <cell r="AB29">
            <v>0</v>
          </cell>
          <cell r="AC29">
            <v>0</v>
          </cell>
          <cell r="AD29">
            <v>0.16107193041657786</v>
          </cell>
          <cell r="AE29" t="str">
            <v>NY TRM V6.1, NY Commercial Baseline Data, Mid Atlantic TRM</v>
          </cell>
          <cell r="AF29" t="e">
            <v>#VALUE!</v>
          </cell>
          <cell r="AG29">
            <v>0</v>
          </cell>
          <cell r="AH29">
            <v>0</v>
          </cell>
          <cell r="AI29">
            <v>0</v>
          </cell>
          <cell r="AJ29">
            <v>0</v>
          </cell>
          <cell r="AK29">
            <v>0</v>
          </cell>
          <cell r="AL29" t="str">
            <v>-</v>
          </cell>
          <cell r="AM29" t="str">
            <v>-</v>
          </cell>
          <cell r="AN29" t="str">
            <v/>
          </cell>
          <cell r="AO29">
            <v>0</v>
          </cell>
          <cell r="AP29" t="str">
            <v>-</v>
          </cell>
          <cell r="AQ29">
            <v>0</v>
          </cell>
          <cell r="AR29" t="str">
            <v>-</v>
          </cell>
          <cell r="AS29">
            <v>0</v>
          </cell>
          <cell r="AT29" t="str">
            <v/>
          </cell>
          <cell r="AU29">
            <v>0</v>
          </cell>
          <cell r="AV29" t="str">
            <v>-</v>
          </cell>
          <cell r="AW29">
            <v>0</v>
          </cell>
          <cell r="AX29" t="str">
            <v>-</v>
          </cell>
          <cell r="AY29">
            <v>0</v>
          </cell>
          <cell r="AZ29" t="str">
            <v/>
          </cell>
          <cell r="BA29">
            <v>0</v>
          </cell>
          <cell r="BB29" t="str">
            <v>-</v>
          </cell>
          <cell r="BC29">
            <v>0</v>
          </cell>
          <cell r="BD29" t="str">
            <v>-</v>
          </cell>
          <cell r="BE29">
            <v>0</v>
          </cell>
          <cell r="BF29" t="str">
            <v/>
          </cell>
          <cell r="BG29">
            <v>0</v>
          </cell>
          <cell r="BH29" t="str">
            <v>-</v>
          </cell>
          <cell r="BI29">
            <v>0</v>
          </cell>
          <cell r="BJ29" t="str">
            <v>-</v>
          </cell>
          <cell r="BK29">
            <v>0</v>
          </cell>
          <cell r="BL29">
            <v>0</v>
          </cell>
          <cell r="BM29" t="str">
            <v>-</v>
          </cell>
          <cell r="BN29">
            <v>5</v>
          </cell>
          <cell r="BO29" t="str">
            <v/>
          </cell>
          <cell r="BP29">
            <v>0</v>
          </cell>
          <cell r="BQ29">
            <v>0</v>
          </cell>
          <cell r="BR29" t="str">
            <v>-</v>
          </cell>
          <cell r="BS29">
            <v>0</v>
          </cell>
          <cell r="BT29">
            <v>0</v>
          </cell>
          <cell r="BU29" t="str">
            <v>-</v>
          </cell>
        </row>
        <row r="30">
          <cell r="A30" t="str">
            <v>19RET</v>
          </cell>
          <cell r="B30">
            <v>19</v>
          </cell>
          <cell r="C30" t="str">
            <v>RET</v>
          </cell>
          <cell r="D30" t="str">
            <v>Space Heating</v>
          </cell>
          <cell r="E30" t="str">
            <v>AC Tuneup</v>
          </cell>
          <cell r="F30" t="str">
            <v>Commercial</v>
          </cell>
          <cell r="G30" t="str">
            <v>Y</v>
          </cell>
          <cell r="M30" t="str">
            <v>RET</v>
          </cell>
          <cell r="N30" t="str">
            <v/>
          </cell>
          <cell r="O30">
            <v>2020</v>
          </cell>
          <cell r="P30">
            <v>2029</v>
          </cell>
          <cell r="Q30" t="str">
            <v>Small Office</v>
          </cell>
          <cell r="R30" t="str">
            <v/>
          </cell>
          <cell r="S30">
            <v>0</v>
          </cell>
          <cell r="T30">
            <v>0</v>
          </cell>
          <cell r="U30">
            <v>0</v>
          </cell>
          <cell r="V30">
            <v>0</v>
          </cell>
          <cell r="W30">
            <v>9.9999999999999978E-2</v>
          </cell>
          <cell r="X30" t="str">
            <v>-</v>
          </cell>
          <cell r="Y30" t="str">
            <v>-</v>
          </cell>
          <cell r="Z30" t="e">
            <v>#VALUE!</v>
          </cell>
          <cell r="AA30">
            <v>0</v>
          </cell>
          <cell r="AB30">
            <v>0</v>
          </cell>
          <cell r="AC30">
            <v>0</v>
          </cell>
          <cell r="AD30">
            <v>0</v>
          </cell>
          <cell r="AE30" t="str">
            <v>-</v>
          </cell>
          <cell r="AF30" t="e">
            <v>#VALUE!</v>
          </cell>
          <cell r="AG30">
            <v>0</v>
          </cell>
          <cell r="AH30">
            <v>0</v>
          </cell>
          <cell r="AI30">
            <v>0</v>
          </cell>
          <cell r="AJ30">
            <v>0</v>
          </cell>
          <cell r="AK30">
            <v>0</v>
          </cell>
          <cell r="AL30" t="str">
            <v>-</v>
          </cell>
          <cell r="AM30" t="str">
            <v>-</v>
          </cell>
          <cell r="AN30" t="str">
            <v/>
          </cell>
          <cell r="AO30">
            <v>0</v>
          </cell>
          <cell r="AP30" t="str">
            <v>-</v>
          </cell>
          <cell r="AQ30">
            <v>0</v>
          </cell>
          <cell r="AR30" t="str">
            <v>-</v>
          </cell>
          <cell r="AS30">
            <v>0</v>
          </cell>
          <cell r="AT30" t="str">
            <v/>
          </cell>
          <cell r="AU30">
            <v>0</v>
          </cell>
          <cell r="AV30" t="str">
            <v>-</v>
          </cell>
          <cell r="AW30">
            <v>0</v>
          </cell>
          <cell r="AX30" t="str">
            <v>-</v>
          </cell>
          <cell r="AY30">
            <v>0</v>
          </cell>
          <cell r="AZ30" t="str">
            <v/>
          </cell>
          <cell r="BA30">
            <v>0</v>
          </cell>
          <cell r="BB30" t="str">
            <v>-</v>
          </cell>
          <cell r="BC30">
            <v>0</v>
          </cell>
          <cell r="BD30" t="str">
            <v>-</v>
          </cell>
          <cell r="BE30">
            <v>0</v>
          </cell>
          <cell r="BF30" t="str">
            <v/>
          </cell>
          <cell r="BG30">
            <v>0</v>
          </cell>
          <cell r="BH30" t="str">
            <v>-</v>
          </cell>
          <cell r="BI30">
            <v>0</v>
          </cell>
          <cell r="BJ30" t="str">
            <v>-</v>
          </cell>
          <cell r="BK30">
            <v>0</v>
          </cell>
          <cell r="BL30">
            <v>0</v>
          </cell>
          <cell r="BM30" t="str">
            <v>-</v>
          </cell>
          <cell r="BN30">
            <v>5</v>
          </cell>
          <cell r="BO30" t="str">
            <v/>
          </cell>
          <cell r="BP30">
            <v>0</v>
          </cell>
          <cell r="BQ30">
            <v>0</v>
          </cell>
          <cell r="BR30" t="str">
            <v>-</v>
          </cell>
          <cell r="BS30">
            <v>0</v>
          </cell>
          <cell r="BT30">
            <v>0</v>
          </cell>
          <cell r="BU30" t="str">
            <v>-</v>
          </cell>
        </row>
        <row r="31">
          <cell r="A31" t="str">
            <v>20RET</v>
          </cell>
          <cell r="B31">
            <v>20</v>
          </cell>
          <cell r="C31" t="str">
            <v>RET</v>
          </cell>
          <cell r="D31" t="str">
            <v>Cooling</v>
          </cell>
          <cell r="E31" t="str">
            <v>AC Tuneup</v>
          </cell>
          <cell r="F31" t="str">
            <v>Commercial</v>
          </cell>
          <cell r="G31" t="str">
            <v>Y</v>
          </cell>
          <cell r="M31" t="str">
            <v>RET</v>
          </cell>
          <cell r="N31" t="str">
            <v/>
          </cell>
          <cell r="O31">
            <v>2020</v>
          </cell>
          <cell r="P31">
            <v>2029</v>
          </cell>
          <cell r="Q31" t="str">
            <v>Small Office</v>
          </cell>
          <cell r="R31" t="str">
            <v/>
          </cell>
          <cell r="S31">
            <v>0</v>
          </cell>
          <cell r="T31">
            <v>0</v>
          </cell>
          <cell r="U31">
            <v>0</v>
          </cell>
          <cell r="V31">
            <v>0</v>
          </cell>
          <cell r="W31">
            <v>9.9999999999999908E-2</v>
          </cell>
          <cell r="X31" t="str">
            <v>-</v>
          </cell>
          <cell r="Y31" t="str">
            <v>-</v>
          </cell>
          <cell r="Z31" t="e">
            <v>#VALUE!</v>
          </cell>
          <cell r="AA31">
            <v>0</v>
          </cell>
          <cell r="AB31">
            <v>0</v>
          </cell>
          <cell r="AC31">
            <v>0</v>
          </cell>
          <cell r="AD31">
            <v>0.13732470034138627</v>
          </cell>
          <cell r="AE31" t="str">
            <v>-</v>
          </cell>
          <cell r="AF31" t="e">
            <v>#VALUE!</v>
          </cell>
          <cell r="AG31">
            <v>0</v>
          </cell>
          <cell r="AH31">
            <v>0</v>
          </cell>
          <cell r="AI31">
            <v>0</v>
          </cell>
          <cell r="AJ31">
            <v>0</v>
          </cell>
          <cell r="AK31">
            <v>0</v>
          </cell>
          <cell r="AL31" t="str">
            <v>-</v>
          </cell>
          <cell r="AM31" t="str">
            <v>-</v>
          </cell>
          <cell r="AN31" t="str">
            <v/>
          </cell>
          <cell r="AO31">
            <v>0</v>
          </cell>
          <cell r="AP31" t="str">
            <v>-</v>
          </cell>
          <cell r="AQ31">
            <v>0</v>
          </cell>
          <cell r="AR31" t="str">
            <v>-</v>
          </cell>
          <cell r="AS31">
            <v>0</v>
          </cell>
          <cell r="AT31" t="str">
            <v/>
          </cell>
          <cell r="AU31">
            <v>0</v>
          </cell>
          <cell r="AV31" t="str">
            <v>-</v>
          </cell>
          <cell r="AW31">
            <v>0</v>
          </cell>
          <cell r="AX31" t="str">
            <v>-</v>
          </cell>
          <cell r="AY31">
            <v>0</v>
          </cell>
          <cell r="AZ31" t="str">
            <v/>
          </cell>
          <cell r="BA31">
            <v>0</v>
          </cell>
          <cell r="BB31" t="str">
            <v>-</v>
          </cell>
          <cell r="BC31">
            <v>0</v>
          </cell>
          <cell r="BD31" t="str">
            <v>-</v>
          </cell>
          <cell r="BE31">
            <v>0</v>
          </cell>
          <cell r="BF31" t="str">
            <v/>
          </cell>
          <cell r="BG31">
            <v>0</v>
          </cell>
          <cell r="BH31" t="str">
            <v>-</v>
          </cell>
          <cell r="BI31">
            <v>0</v>
          </cell>
          <cell r="BJ31" t="str">
            <v>-</v>
          </cell>
          <cell r="BK31">
            <v>0</v>
          </cell>
          <cell r="BL31">
            <v>0</v>
          </cell>
          <cell r="BM31" t="str">
            <v>-</v>
          </cell>
          <cell r="BN31">
            <v>5</v>
          </cell>
          <cell r="BO31" t="str">
            <v/>
          </cell>
          <cell r="BP31">
            <v>0</v>
          </cell>
          <cell r="BQ31">
            <v>0</v>
          </cell>
          <cell r="BR31" t="str">
            <v>-</v>
          </cell>
          <cell r="BS31">
            <v>0</v>
          </cell>
          <cell r="BT31">
            <v>0</v>
          </cell>
          <cell r="BU31" t="str">
            <v>-</v>
          </cell>
        </row>
        <row r="32">
          <cell r="A32" t="str">
            <v>21RET</v>
          </cell>
          <cell r="B32">
            <v>21</v>
          </cell>
          <cell r="C32" t="str">
            <v>RET</v>
          </cell>
          <cell r="D32" t="str">
            <v>Cooling</v>
          </cell>
          <cell r="E32" t="str">
            <v>Demand Control Ventilation</v>
          </cell>
          <cell r="F32" t="str">
            <v>Commercial</v>
          </cell>
          <cell r="G32" t="str">
            <v>Y</v>
          </cell>
          <cell r="M32" t="str">
            <v>RET</v>
          </cell>
          <cell r="N32" t="str">
            <v/>
          </cell>
          <cell r="O32">
            <v>2020</v>
          </cell>
          <cell r="P32">
            <v>2029</v>
          </cell>
          <cell r="Q32" t="str">
            <v>Small Office</v>
          </cell>
          <cell r="R32" t="str">
            <v/>
          </cell>
          <cell r="S32">
            <v>0</v>
          </cell>
          <cell r="T32">
            <v>0</v>
          </cell>
          <cell r="U32">
            <v>0</v>
          </cell>
          <cell r="V32">
            <v>5106</v>
          </cell>
          <cell r="W32">
            <v>0.34</v>
          </cell>
          <cell r="X32" t="str">
            <v>-</v>
          </cell>
          <cell r="Y32" t="str">
            <v>MN Case Study, MN TRM, NY TRM V6.1</v>
          </cell>
          <cell r="Z32" t="e">
            <v>#VALUE!</v>
          </cell>
          <cell r="AA32">
            <v>0</v>
          </cell>
          <cell r="AB32">
            <v>0</v>
          </cell>
          <cell r="AC32">
            <v>4500</v>
          </cell>
          <cell r="AD32">
            <v>0.88131609870740302</v>
          </cell>
          <cell r="AE32" t="str">
            <v>NY TRM V6.1, MN TRM 2018</v>
          </cell>
          <cell r="AF32" t="e">
            <v>#VALUE!</v>
          </cell>
          <cell r="AG32">
            <v>0</v>
          </cell>
          <cell r="AH32">
            <v>0</v>
          </cell>
          <cell r="AI32">
            <v>0</v>
          </cell>
          <cell r="AJ32">
            <v>0</v>
          </cell>
          <cell r="AK32">
            <v>0</v>
          </cell>
          <cell r="AL32" t="str">
            <v>-</v>
          </cell>
          <cell r="AM32" t="str">
            <v>-</v>
          </cell>
          <cell r="AN32" t="str">
            <v/>
          </cell>
          <cell r="AO32">
            <v>0</v>
          </cell>
          <cell r="AP32" t="str">
            <v>-</v>
          </cell>
          <cell r="AQ32">
            <v>0</v>
          </cell>
          <cell r="AR32" t="str">
            <v>-</v>
          </cell>
          <cell r="AS32">
            <v>0</v>
          </cell>
          <cell r="AT32" t="str">
            <v/>
          </cell>
          <cell r="AU32">
            <v>0</v>
          </cell>
          <cell r="AV32" t="str">
            <v>-</v>
          </cell>
          <cell r="AW32">
            <v>0</v>
          </cell>
          <cell r="AX32" t="str">
            <v>-</v>
          </cell>
          <cell r="AY32">
            <v>0</v>
          </cell>
          <cell r="AZ32" t="str">
            <v/>
          </cell>
          <cell r="BA32">
            <v>0</v>
          </cell>
          <cell r="BB32" t="str">
            <v>-</v>
          </cell>
          <cell r="BC32">
            <v>0</v>
          </cell>
          <cell r="BD32" t="str">
            <v>-</v>
          </cell>
          <cell r="BE32">
            <v>0</v>
          </cell>
          <cell r="BF32" t="str">
            <v/>
          </cell>
          <cell r="BG32">
            <v>0</v>
          </cell>
          <cell r="BH32" t="str">
            <v>-</v>
          </cell>
          <cell r="BI32">
            <v>0</v>
          </cell>
          <cell r="BJ32" t="str">
            <v>-</v>
          </cell>
          <cell r="BK32">
            <v>0</v>
          </cell>
          <cell r="BL32">
            <v>0</v>
          </cell>
          <cell r="BM32" t="str">
            <v>-</v>
          </cell>
          <cell r="BN32">
            <v>15</v>
          </cell>
          <cell r="BO32" t="str">
            <v/>
          </cell>
          <cell r="BP32">
            <v>0</v>
          </cell>
          <cell r="BQ32">
            <v>0</v>
          </cell>
          <cell r="BR32" t="str">
            <v>-</v>
          </cell>
          <cell r="BS32">
            <v>0</v>
          </cell>
          <cell r="BT32">
            <v>0</v>
          </cell>
          <cell r="BU32" t="str">
            <v>-</v>
          </cell>
        </row>
        <row r="33">
          <cell r="A33" t="str">
            <v>22RET</v>
          </cell>
          <cell r="B33">
            <v>22</v>
          </cell>
          <cell r="C33" t="str">
            <v>RET</v>
          </cell>
          <cell r="D33" t="str">
            <v>Space Heating</v>
          </cell>
          <cell r="E33" t="str">
            <v>Demand Control Ventilation</v>
          </cell>
          <cell r="F33" t="str">
            <v>Commercial</v>
          </cell>
          <cell r="G33" t="str">
            <v>Y</v>
          </cell>
          <cell r="M33" t="str">
            <v>RET</v>
          </cell>
          <cell r="N33" t="str">
            <v/>
          </cell>
          <cell r="O33">
            <v>2020</v>
          </cell>
          <cell r="P33">
            <v>2029</v>
          </cell>
          <cell r="Q33" t="str">
            <v>Small Office</v>
          </cell>
          <cell r="R33" t="str">
            <v/>
          </cell>
          <cell r="S33">
            <v>0</v>
          </cell>
          <cell r="T33">
            <v>0</v>
          </cell>
          <cell r="U33">
            <v>0</v>
          </cell>
          <cell r="V33">
            <v>0</v>
          </cell>
          <cell r="W33">
            <v>0.34</v>
          </cell>
          <cell r="X33" t="str">
            <v>-</v>
          </cell>
          <cell r="Y33" t="str">
            <v>-</v>
          </cell>
          <cell r="Z33" t="e">
            <v>#VALUE!</v>
          </cell>
          <cell r="AA33">
            <v>0</v>
          </cell>
          <cell r="AB33">
            <v>0</v>
          </cell>
          <cell r="AC33">
            <v>0</v>
          </cell>
          <cell r="AD33">
            <v>0</v>
          </cell>
          <cell r="AE33" t="str">
            <v>-</v>
          </cell>
          <cell r="AF33" t="e">
            <v>#VALUE!</v>
          </cell>
          <cell r="AG33">
            <v>0</v>
          </cell>
          <cell r="AH33">
            <v>0</v>
          </cell>
          <cell r="AI33">
            <v>0</v>
          </cell>
          <cell r="AJ33">
            <v>0</v>
          </cell>
          <cell r="AK33">
            <v>0</v>
          </cell>
          <cell r="AL33" t="str">
            <v>-</v>
          </cell>
          <cell r="AM33" t="str">
            <v>-</v>
          </cell>
          <cell r="AN33" t="str">
            <v/>
          </cell>
          <cell r="AO33">
            <v>0</v>
          </cell>
          <cell r="AP33" t="str">
            <v>-</v>
          </cell>
          <cell r="AQ33">
            <v>0</v>
          </cell>
          <cell r="AR33" t="str">
            <v>-</v>
          </cell>
          <cell r="AS33">
            <v>0</v>
          </cell>
          <cell r="AT33" t="str">
            <v/>
          </cell>
          <cell r="AU33">
            <v>0</v>
          </cell>
          <cell r="AV33" t="str">
            <v>-</v>
          </cell>
          <cell r="AW33">
            <v>0</v>
          </cell>
          <cell r="AX33" t="str">
            <v>-</v>
          </cell>
          <cell r="AY33">
            <v>0</v>
          </cell>
          <cell r="AZ33" t="str">
            <v/>
          </cell>
          <cell r="BA33">
            <v>0</v>
          </cell>
          <cell r="BB33" t="str">
            <v>-</v>
          </cell>
          <cell r="BC33">
            <v>0</v>
          </cell>
          <cell r="BD33" t="str">
            <v>-</v>
          </cell>
          <cell r="BE33">
            <v>0</v>
          </cell>
          <cell r="BF33" t="str">
            <v/>
          </cell>
          <cell r="BG33">
            <v>0</v>
          </cell>
          <cell r="BH33" t="str">
            <v>-</v>
          </cell>
          <cell r="BI33">
            <v>0</v>
          </cell>
          <cell r="BJ33" t="str">
            <v>-</v>
          </cell>
          <cell r="BK33">
            <v>0</v>
          </cell>
          <cell r="BL33">
            <v>0</v>
          </cell>
          <cell r="BM33" t="str">
            <v>-</v>
          </cell>
          <cell r="BN33">
            <v>15</v>
          </cell>
          <cell r="BO33" t="str">
            <v/>
          </cell>
          <cell r="BP33">
            <v>0</v>
          </cell>
          <cell r="BQ33">
            <v>0</v>
          </cell>
          <cell r="BR33" t="str">
            <v>-</v>
          </cell>
          <cell r="BS33">
            <v>0</v>
          </cell>
          <cell r="BT33">
            <v>0</v>
          </cell>
          <cell r="BU33" t="str">
            <v>-</v>
          </cell>
        </row>
        <row r="34">
          <cell r="A34" t="str">
            <v>23RET</v>
          </cell>
          <cell r="B34">
            <v>23</v>
          </cell>
          <cell r="C34" t="str">
            <v>RET</v>
          </cell>
          <cell r="D34" t="str">
            <v>Ventilation</v>
          </cell>
          <cell r="E34" t="str">
            <v>Demand Control Ventilation</v>
          </cell>
          <cell r="F34" t="str">
            <v>Commercial</v>
          </cell>
          <cell r="G34" t="str">
            <v>Y</v>
          </cell>
          <cell r="M34" t="str">
            <v>RET</v>
          </cell>
          <cell r="N34" t="str">
            <v/>
          </cell>
          <cell r="O34">
            <v>2020</v>
          </cell>
          <cell r="P34">
            <v>2029</v>
          </cell>
          <cell r="Q34" t="str">
            <v>Small Office</v>
          </cell>
          <cell r="R34" t="str">
            <v/>
          </cell>
          <cell r="S34">
            <v>0</v>
          </cell>
          <cell r="T34">
            <v>0</v>
          </cell>
          <cell r="U34">
            <v>0</v>
          </cell>
          <cell r="V34">
            <v>0</v>
          </cell>
          <cell r="W34">
            <v>0.34</v>
          </cell>
          <cell r="X34" t="str">
            <v>-</v>
          </cell>
          <cell r="Y34" t="str">
            <v>-</v>
          </cell>
          <cell r="Z34" t="e">
            <v>#VALUE!</v>
          </cell>
          <cell r="AA34">
            <v>0</v>
          </cell>
          <cell r="AB34">
            <v>0</v>
          </cell>
          <cell r="AC34">
            <v>0</v>
          </cell>
          <cell r="AD34">
            <v>0</v>
          </cell>
          <cell r="AE34" t="str">
            <v>-</v>
          </cell>
          <cell r="AF34" t="e">
            <v>#VALUE!</v>
          </cell>
          <cell r="AG34">
            <v>0</v>
          </cell>
          <cell r="AH34">
            <v>0</v>
          </cell>
          <cell r="AI34">
            <v>0</v>
          </cell>
          <cell r="AJ34">
            <v>0</v>
          </cell>
          <cell r="AK34">
            <v>0</v>
          </cell>
          <cell r="AL34" t="str">
            <v>-</v>
          </cell>
          <cell r="AM34" t="str">
            <v>-</v>
          </cell>
          <cell r="AN34" t="str">
            <v/>
          </cell>
          <cell r="AO34">
            <v>0</v>
          </cell>
          <cell r="AP34" t="str">
            <v>-</v>
          </cell>
          <cell r="AQ34">
            <v>0</v>
          </cell>
          <cell r="AR34" t="str">
            <v>-</v>
          </cell>
          <cell r="AS34">
            <v>0</v>
          </cell>
          <cell r="AT34" t="str">
            <v/>
          </cell>
          <cell r="AU34">
            <v>0</v>
          </cell>
          <cell r="AV34" t="str">
            <v>-</v>
          </cell>
          <cell r="AW34">
            <v>0</v>
          </cell>
          <cell r="AX34" t="str">
            <v>-</v>
          </cell>
          <cell r="AY34">
            <v>0</v>
          </cell>
          <cell r="AZ34" t="str">
            <v/>
          </cell>
          <cell r="BA34">
            <v>0</v>
          </cell>
          <cell r="BB34" t="str">
            <v>-</v>
          </cell>
          <cell r="BC34">
            <v>0</v>
          </cell>
          <cell r="BD34" t="str">
            <v>-</v>
          </cell>
          <cell r="BE34">
            <v>0</v>
          </cell>
          <cell r="BF34" t="str">
            <v/>
          </cell>
          <cell r="BG34">
            <v>0</v>
          </cell>
          <cell r="BH34" t="str">
            <v>-</v>
          </cell>
          <cell r="BI34">
            <v>0</v>
          </cell>
          <cell r="BJ34" t="str">
            <v>-</v>
          </cell>
          <cell r="BK34">
            <v>0</v>
          </cell>
          <cell r="BL34">
            <v>0</v>
          </cell>
          <cell r="BM34" t="str">
            <v>-</v>
          </cell>
          <cell r="BN34">
            <v>15</v>
          </cell>
          <cell r="BO34" t="str">
            <v/>
          </cell>
          <cell r="BP34">
            <v>0</v>
          </cell>
          <cell r="BQ34">
            <v>0</v>
          </cell>
          <cell r="BR34" t="str">
            <v>-</v>
          </cell>
          <cell r="BS34">
            <v>0</v>
          </cell>
          <cell r="BT34">
            <v>0</v>
          </cell>
          <cell r="BU34" t="str">
            <v>-</v>
          </cell>
        </row>
        <row r="35">
          <cell r="A35" t="str">
            <v>24RET</v>
          </cell>
          <cell r="B35">
            <v>24</v>
          </cell>
          <cell r="C35" t="str">
            <v>RET</v>
          </cell>
          <cell r="D35" t="str">
            <v>Cooling</v>
          </cell>
          <cell r="E35" t="str">
            <v>Demand Control Ventilation</v>
          </cell>
          <cell r="F35" t="str">
            <v>Commercial</v>
          </cell>
          <cell r="G35" t="str">
            <v>Y</v>
          </cell>
          <cell r="M35" t="str">
            <v>RET</v>
          </cell>
          <cell r="N35" t="str">
            <v/>
          </cell>
          <cell r="O35">
            <v>2020</v>
          </cell>
          <cell r="P35">
            <v>2029</v>
          </cell>
          <cell r="Q35" t="str">
            <v>Small Office</v>
          </cell>
          <cell r="R35" t="str">
            <v/>
          </cell>
          <cell r="S35">
            <v>0</v>
          </cell>
          <cell r="T35">
            <v>0</v>
          </cell>
          <cell r="U35">
            <v>0</v>
          </cell>
          <cell r="V35">
            <v>5106</v>
          </cell>
          <cell r="W35">
            <v>0.34</v>
          </cell>
          <cell r="X35" t="str">
            <v>-</v>
          </cell>
          <cell r="Y35" t="str">
            <v>-</v>
          </cell>
          <cell r="Z35" t="e">
            <v>#VALUE!</v>
          </cell>
          <cell r="AA35">
            <v>0</v>
          </cell>
          <cell r="AB35">
            <v>0</v>
          </cell>
          <cell r="AC35">
            <v>4500</v>
          </cell>
          <cell r="AD35">
            <v>0.88131609870740302</v>
          </cell>
          <cell r="AE35" t="str">
            <v>-</v>
          </cell>
          <cell r="AF35" t="e">
            <v>#VALUE!</v>
          </cell>
          <cell r="AG35">
            <v>0</v>
          </cell>
          <cell r="AH35">
            <v>0</v>
          </cell>
          <cell r="AI35">
            <v>0</v>
          </cell>
          <cell r="AJ35">
            <v>0</v>
          </cell>
          <cell r="AK35">
            <v>0</v>
          </cell>
          <cell r="AL35" t="str">
            <v>-</v>
          </cell>
          <cell r="AM35" t="str">
            <v>-</v>
          </cell>
          <cell r="AN35" t="str">
            <v/>
          </cell>
          <cell r="AO35">
            <v>0</v>
          </cell>
          <cell r="AP35" t="str">
            <v>-</v>
          </cell>
          <cell r="AQ35">
            <v>0</v>
          </cell>
          <cell r="AR35" t="str">
            <v>-</v>
          </cell>
          <cell r="AS35">
            <v>0</v>
          </cell>
          <cell r="AT35" t="str">
            <v/>
          </cell>
          <cell r="AU35">
            <v>0</v>
          </cell>
          <cell r="AV35" t="str">
            <v>-</v>
          </cell>
          <cell r="AW35">
            <v>0</v>
          </cell>
          <cell r="AX35" t="str">
            <v>-</v>
          </cell>
          <cell r="AY35">
            <v>0</v>
          </cell>
          <cell r="AZ35" t="str">
            <v/>
          </cell>
          <cell r="BA35">
            <v>0</v>
          </cell>
          <cell r="BB35" t="str">
            <v>-</v>
          </cell>
          <cell r="BC35">
            <v>0</v>
          </cell>
          <cell r="BD35" t="str">
            <v>-</v>
          </cell>
          <cell r="BE35">
            <v>0</v>
          </cell>
          <cell r="BF35" t="str">
            <v/>
          </cell>
          <cell r="BG35">
            <v>0</v>
          </cell>
          <cell r="BH35" t="str">
            <v>-</v>
          </cell>
          <cell r="BI35">
            <v>0</v>
          </cell>
          <cell r="BJ35" t="str">
            <v>-</v>
          </cell>
          <cell r="BK35">
            <v>0</v>
          </cell>
          <cell r="BL35">
            <v>0</v>
          </cell>
          <cell r="BM35" t="str">
            <v>-</v>
          </cell>
          <cell r="BN35">
            <v>15</v>
          </cell>
          <cell r="BO35" t="str">
            <v/>
          </cell>
          <cell r="BP35">
            <v>0</v>
          </cell>
          <cell r="BQ35">
            <v>0</v>
          </cell>
          <cell r="BR35" t="str">
            <v>-</v>
          </cell>
          <cell r="BS35">
            <v>0</v>
          </cell>
          <cell r="BT35">
            <v>0</v>
          </cell>
          <cell r="BU35" t="str">
            <v>-</v>
          </cell>
        </row>
        <row r="36">
          <cell r="A36" t="str">
            <v>25RET</v>
          </cell>
          <cell r="B36">
            <v>25</v>
          </cell>
          <cell r="C36" t="str">
            <v>RET</v>
          </cell>
          <cell r="D36" t="str">
            <v>Space Heating</v>
          </cell>
          <cell r="E36" t="str">
            <v>Demand Control Ventilation</v>
          </cell>
          <cell r="F36" t="str">
            <v>Commercial</v>
          </cell>
          <cell r="G36" t="str">
            <v>Y</v>
          </cell>
          <cell r="M36" t="str">
            <v>RET</v>
          </cell>
          <cell r="N36" t="str">
            <v/>
          </cell>
          <cell r="O36">
            <v>2020</v>
          </cell>
          <cell r="P36">
            <v>2029</v>
          </cell>
          <cell r="Q36" t="str">
            <v>Small Office</v>
          </cell>
          <cell r="R36" t="str">
            <v/>
          </cell>
          <cell r="S36">
            <v>0</v>
          </cell>
          <cell r="T36">
            <v>0</v>
          </cell>
          <cell r="U36">
            <v>0</v>
          </cell>
          <cell r="V36">
            <v>0</v>
          </cell>
          <cell r="W36">
            <v>0.34</v>
          </cell>
          <cell r="X36" t="str">
            <v>-</v>
          </cell>
          <cell r="Y36" t="str">
            <v>-</v>
          </cell>
          <cell r="Z36" t="e">
            <v>#VALUE!</v>
          </cell>
          <cell r="AA36">
            <v>0</v>
          </cell>
          <cell r="AB36">
            <v>0</v>
          </cell>
          <cell r="AC36">
            <v>0</v>
          </cell>
          <cell r="AD36">
            <v>0</v>
          </cell>
          <cell r="AE36" t="str">
            <v>-</v>
          </cell>
          <cell r="AF36" t="e">
            <v>#VALUE!</v>
          </cell>
          <cell r="AG36">
            <v>0</v>
          </cell>
          <cell r="AH36">
            <v>0</v>
          </cell>
          <cell r="AI36">
            <v>0</v>
          </cell>
          <cell r="AJ36">
            <v>0</v>
          </cell>
          <cell r="AK36">
            <v>0</v>
          </cell>
          <cell r="AL36" t="str">
            <v>-</v>
          </cell>
          <cell r="AM36" t="str">
            <v>-</v>
          </cell>
          <cell r="AN36" t="str">
            <v/>
          </cell>
          <cell r="AO36">
            <v>0</v>
          </cell>
          <cell r="AP36" t="str">
            <v>-</v>
          </cell>
          <cell r="AQ36">
            <v>0</v>
          </cell>
          <cell r="AR36" t="str">
            <v>-</v>
          </cell>
          <cell r="AS36">
            <v>0</v>
          </cell>
          <cell r="AT36" t="str">
            <v/>
          </cell>
          <cell r="AU36">
            <v>0</v>
          </cell>
          <cell r="AV36" t="str">
            <v>-</v>
          </cell>
          <cell r="AW36">
            <v>0</v>
          </cell>
          <cell r="AX36" t="str">
            <v>-</v>
          </cell>
          <cell r="AY36">
            <v>0</v>
          </cell>
          <cell r="AZ36" t="str">
            <v/>
          </cell>
          <cell r="BA36">
            <v>0</v>
          </cell>
          <cell r="BB36" t="str">
            <v>-</v>
          </cell>
          <cell r="BC36">
            <v>0</v>
          </cell>
          <cell r="BD36" t="str">
            <v>-</v>
          </cell>
          <cell r="BE36">
            <v>0</v>
          </cell>
          <cell r="BF36" t="str">
            <v/>
          </cell>
          <cell r="BG36">
            <v>0</v>
          </cell>
          <cell r="BH36" t="str">
            <v>-</v>
          </cell>
          <cell r="BI36">
            <v>0</v>
          </cell>
          <cell r="BJ36" t="str">
            <v>-</v>
          </cell>
          <cell r="BK36">
            <v>0</v>
          </cell>
          <cell r="BL36">
            <v>0</v>
          </cell>
          <cell r="BM36" t="str">
            <v>-</v>
          </cell>
          <cell r="BN36">
            <v>15</v>
          </cell>
          <cell r="BO36" t="str">
            <v/>
          </cell>
          <cell r="BP36">
            <v>0</v>
          </cell>
          <cell r="BQ36">
            <v>0</v>
          </cell>
          <cell r="BR36" t="str">
            <v>-</v>
          </cell>
          <cell r="BS36">
            <v>0</v>
          </cell>
          <cell r="BT36">
            <v>0</v>
          </cell>
          <cell r="BU36" t="str">
            <v>-</v>
          </cell>
        </row>
        <row r="37">
          <cell r="A37" t="str">
            <v>26RET</v>
          </cell>
          <cell r="B37">
            <v>26</v>
          </cell>
          <cell r="C37" t="str">
            <v>RET</v>
          </cell>
          <cell r="D37" t="str">
            <v>Ventilation</v>
          </cell>
          <cell r="E37" t="str">
            <v>Demand Control Ventilation</v>
          </cell>
          <cell r="F37" t="str">
            <v>Commercial</v>
          </cell>
          <cell r="G37" t="str">
            <v>Y</v>
          </cell>
          <cell r="M37" t="str">
            <v>RET</v>
          </cell>
          <cell r="N37" t="str">
            <v/>
          </cell>
          <cell r="O37">
            <v>2020</v>
          </cell>
          <cell r="P37">
            <v>2029</v>
          </cell>
          <cell r="Q37" t="str">
            <v>Small Office</v>
          </cell>
          <cell r="R37" t="str">
            <v/>
          </cell>
          <cell r="S37">
            <v>0</v>
          </cell>
          <cell r="T37">
            <v>0</v>
          </cell>
          <cell r="U37">
            <v>0</v>
          </cell>
          <cell r="V37">
            <v>0</v>
          </cell>
          <cell r="W37">
            <v>0.34</v>
          </cell>
          <cell r="X37" t="str">
            <v>-</v>
          </cell>
          <cell r="Y37" t="str">
            <v>-</v>
          </cell>
          <cell r="Z37" t="e">
            <v>#VALUE!</v>
          </cell>
          <cell r="AA37">
            <v>0</v>
          </cell>
          <cell r="AB37">
            <v>0</v>
          </cell>
          <cell r="AC37">
            <v>0</v>
          </cell>
          <cell r="AD37">
            <v>0</v>
          </cell>
          <cell r="AE37" t="str">
            <v>-</v>
          </cell>
          <cell r="AF37" t="e">
            <v>#VALUE!</v>
          </cell>
          <cell r="AG37">
            <v>0</v>
          </cell>
          <cell r="AH37">
            <v>0</v>
          </cell>
          <cell r="AI37">
            <v>0</v>
          </cell>
          <cell r="AJ37">
            <v>0</v>
          </cell>
          <cell r="AK37">
            <v>0</v>
          </cell>
          <cell r="AL37" t="str">
            <v>-</v>
          </cell>
          <cell r="AM37" t="str">
            <v>-</v>
          </cell>
          <cell r="AN37" t="str">
            <v/>
          </cell>
          <cell r="AO37">
            <v>0</v>
          </cell>
          <cell r="AP37" t="str">
            <v>-</v>
          </cell>
          <cell r="AQ37">
            <v>0</v>
          </cell>
          <cell r="AR37" t="str">
            <v>-</v>
          </cell>
          <cell r="AS37">
            <v>0</v>
          </cell>
          <cell r="AT37" t="str">
            <v/>
          </cell>
          <cell r="AU37">
            <v>0</v>
          </cell>
          <cell r="AV37" t="str">
            <v>-</v>
          </cell>
          <cell r="AW37">
            <v>0</v>
          </cell>
          <cell r="AX37" t="str">
            <v>-</v>
          </cell>
          <cell r="AY37">
            <v>0</v>
          </cell>
          <cell r="AZ37" t="str">
            <v/>
          </cell>
          <cell r="BA37">
            <v>0</v>
          </cell>
          <cell r="BB37" t="str">
            <v>-</v>
          </cell>
          <cell r="BC37">
            <v>0</v>
          </cell>
          <cell r="BD37" t="str">
            <v>-</v>
          </cell>
          <cell r="BE37">
            <v>0</v>
          </cell>
          <cell r="BF37" t="str">
            <v/>
          </cell>
          <cell r="BG37">
            <v>0</v>
          </cell>
          <cell r="BH37" t="str">
            <v>-</v>
          </cell>
          <cell r="BI37">
            <v>0</v>
          </cell>
          <cell r="BJ37" t="str">
            <v>-</v>
          </cell>
          <cell r="BK37">
            <v>0</v>
          </cell>
          <cell r="BL37">
            <v>0</v>
          </cell>
          <cell r="BM37" t="str">
            <v>-</v>
          </cell>
          <cell r="BN37">
            <v>15</v>
          </cell>
          <cell r="BO37" t="str">
            <v/>
          </cell>
          <cell r="BP37">
            <v>0</v>
          </cell>
          <cell r="BQ37">
            <v>0</v>
          </cell>
          <cell r="BR37" t="str">
            <v>-</v>
          </cell>
          <cell r="BS37">
            <v>0</v>
          </cell>
          <cell r="BT37">
            <v>0</v>
          </cell>
          <cell r="BU37" t="str">
            <v>-</v>
          </cell>
        </row>
        <row r="38">
          <cell r="A38" t="str">
            <v>27RET</v>
          </cell>
          <cell r="B38">
            <v>27</v>
          </cell>
          <cell r="C38" t="str">
            <v>RET</v>
          </cell>
          <cell r="D38" t="str">
            <v>Cooling</v>
          </cell>
          <cell r="E38" t="str">
            <v>Demand Control Ventilation</v>
          </cell>
          <cell r="F38" t="str">
            <v>Commercial</v>
          </cell>
          <cell r="G38" t="str">
            <v>Y</v>
          </cell>
          <cell r="M38" t="str">
            <v>RET</v>
          </cell>
          <cell r="N38" t="str">
            <v/>
          </cell>
          <cell r="O38">
            <v>2020</v>
          </cell>
          <cell r="P38">
            <v>2029</v>
          </cell>
          <cell r="Q38" t="str">
            <v>Small Office</v>
          </cell>
          <cell r="R38" t="str">
            <v/>
          </cell>
          <cell r="S38">
            <v>0</v>
          </cell>
          <cell r="T38">
            <v>0</v>
          </cell>
          <cell r="U38">
            <v>0</v>
          </cell>
          <cell r="V38">
            <v>5106</v>
          </cell>
          <cell r="W38">
            <v>0.34</v>
          </cell>
          <cell r="X38" t="str">
            <v>-</v>
          </cell>
          <cell r="Y38" t="str">
            <v>MN Case Study, MN TRM, NY TRM V6.1</v>
          </cell>
          <cell r="Z38" t="e">
            <v>#VALUE!</v>
          </cell>
          <cell r="AA38">
            <v>0</v>
          </cell>
          <cell r="AB38">
            <v>0</v>
          </cell>
          <cell r="AC38">
            <v>4500</v>
          </cell>
          <cell r="AD38">
            <v>0.88131609870740302</v>
          </cell>
          <cell r="AE38" t="str">
            <v>NY TRM V6.1, MN TRM 2018</v>
          </cell>
          <cell r="AF38" t="e">
            <v>#VALUE!</v>
          </cell>
          <cell r="AG38">
            <v>0</v>
          </cell>
          <cell r="AH38">
            <v>0</v>
          </cell>
          <cell r="AI38">
            <v>0</v>
          </cell>
          <cell r="AJ38">
            <v>0</v>
          </cell>
          <cell r="AK38">
            <v>0</v>
          </cell>
          <cell r="AL38" t="str">
            <v>-</v>
          </cell>
          <cell r="AM38" t="str">
            <v>-</v>
          </cell>
          <cell r="AN38" t="str">
            <v/>
          </cell>
          <cell r="AO38">
            <v>0</v>
          </cell>
          <cell r="AP38" t="str">
            <v>-</v>
          </cell>
          <cell r="AQ38">
            <v>0</v>
          </cell>
          <cell r="AR38" t="str">
            <v>-</v>
          </cell>
          <cell r="AS38">
            <v>0</v>
          </cell>
          <cell r="AT38" t="str">
            <v/>
          </cell>
          <cell r="AU38">
            <v>0</v>
          </cell>
          <cell r="AV38" t="str">
            <v>-</v>
          </cell>
          <cell r="AW38">
            <v>0</v>
          </cell>
          <cell r="AX38" t="str">
            <v>-</v>
          </cell>
          <cell r="AY38">
            <v>0</v>
          </cell>
          <cell r="AZ38" t="str">
            <v/>
          </cell>
          <cell r="BA38">
            <v>0</v>
          </cell>
          <cell r="BB38" t="str">
            <v>-</v>
          </cell>
          <cell r="BC38">
            <v>0</v>
          </cell>
          <cell r="BD38" t="str">
            <v>-</v>
          </cell>
          <cell r="BE38">
            <v>0</v>
          </cell>
          <cell r="BF38" t="str">
            <v/>
          </cell>
          <cell r="BG38">
            <v>0</v>
          </cell>
          <cell r="BH38" t="str">
            <v>-</v>
          </cell>
          <cell r="BI38">
            <v>0</v>
          </cell>
          <cell r="BJ38" t="str">
            <v>-</v>
          </cell>
          <cell r="BK38">
            <v>0</v>
          </cell>
          <cell r="BL38">
            <v>0</v>
          </cell>
          <cell r="BM38" t="str">
            <v>-</v>
          </cell>
          <cell r="BN38">
            <v>15</v>
          </cell>
          <cell r="BO38" t="str">
            <v/>
          </cell>
          <cell r="BP38">
            <v>0</v>
          </cell>
          <cell r="BQ38">
            <v>0</v>
          </cell>
          <cell r="BR38" t="str">
            <v>-</v>
          </cell>
          <cell r="BS38">
            <v>0</v>
          </cell>
          <cell r="BT38">
            <v>0</v>
          </cell>
          <cell r="BU38" t="str">
            <v>-</v>
          </cell>
        </row>
        <row r="39">
          <cell r="A39" t="str">
            <v>28RET</v>
          </cell>
          <cell r="B39">
            <v>28</v>
          </cell>
          <cell r="C39" t="str">
            <v>RET</v>
          </cell>
          <cell r="D39" t="str">
            <v>Space Heating</v>
          </cell>
          <cell r="E39" t="str">
            <v>Demand Control Ventilation</v>
          </cell>
          <cell r="F39" t="str">
            <v>Commercial</v>
          </cell>
          <cell r="G39" t="str">
            <v>Y</v>
          </cell>
          <cell r="M39" t="str">
            <v>RET</v>
          </cell>
          <cell r="N39" t="str">
            <v/>
          </cell>
          <cell r="O39">
            <v>2020</v>
          </cell>
          <cell r="P39">
            <v>2029</v>
          </cell>
          <cell r="Q39" t="str">
            <v>Small Office</v>
          </cell>
          <cell r="R39" t="str">
            <v/>
          </cell>
          <cell r="S39">
            <v>0</v>
          </cell>
          <cell r="T39">
            <v>0</v>
          </cell>
          <cell r="U39">
            <v>0</v>
          </cell>
          <cell r="V39">
            <v>0</v>
          </cell>
          <cell r="W39">
            <v>0.34</v>
          </cell>
          <cell r="X39" t="str">
            <v>-</v>
          </cell>
          <cell r="Y39" t="str">
            <v>-</v>
          </cell>
          <cell r="Z39" t="e">
            <v>#VALUE!</v>
          </cell>
          <cell r="AA39">
            <v>0</v>
          </cell>
          <cell r="AB39">
            <v>0</v>
          </cell>
          <cell r="AC39">
            <v>0</v>
          </cell>
          <cell r="AD39">
            <v>0</v>
          </cell>
          <cell r="AE39" t="str">
            <v>-</v>
          </cell>
          <cell r="AF39" t="e">
            <v>#VALUE!</v>
          </cell>
          <cell r="AG39">
            <v>0</v>
          </cell>
          <cell r="AH39">
            <v>0</v>
          </cell>
          <cell r="AI39">
            <v>0</v>
          </cell>
          <cell r="AJ39">
            <v>0</v>
          </cell>
          <cell r="AK39">
            <v>0</v>
          </cell>
          <cell r="AL39" t="str">
            <v>-</v>
          </cell>
          <cell r="AM39" t="str">
            <v>-</v>
          </cell>
          <cell r="AN39" t="str">
            <v/>
          </cell>
          <cell r="AO39">
            <v>0</v>
          </cell>
          <cell r="AP39" t="str">
            <v>-</v>
          </cell>
          <cell r="AQ39">
            <v>0</v>
          </cell>
          <cell r="AR39" t="str">
            <v>-</v>
          </cell>
          <cell r="AS39">
            <v>0</v>
          </cell>
          <cell r="AT39" t="str">
            <v/>
          </cell>
          <cell r="AU39">
            <v>0</v>
          </cell>
          <cell r="AV39" t="str">
            <v>-</v>
          </cell>
          <cell r="AW39">
            <v>0</v>
          </cell>
          <cell r="AX39" t="str">
            <v>-</v>
          </cell>
          <cell r="AY39">
            <v>0</v>
          </cell>
          <cell r="AZ39" t="str">
            <v/>
          </cell>
          <cell r="BA39">
            <v>0</v>
          </cell>
          <cell r="BB39" t="str">
            <v>-</v>
          </cell>
          <cell r="BC39">
            <v>0</v>
          </cell>
          <cell r="BD39" t="str">
            <v>-</v>
          </cell>
          <cell r="BE39">
            <v>0</v>
          </cell>
          <cell r="BF39" t="str">
            <v/>
          </cell>
          <cell r="BG39">
            <v>0</v>
          </cell>
          <cell r="BH39" t="str">
            <v>-</v>
          </cell>
          <cell r="BI39">
            <v>0</v>
          </cell>
          <cell r="BJ39" t="str">
            <v>-</v>
          </cell>
          <cell r="BK39">
            <v>0</v>
          </cell>
          <cell r="BL39">
            <v>0</v>
          </cell>
          <cell r="BM39" t="str">
            <v>-</v>
          </cell>
          <cell r="BN39">
            <v>15</v>
          </cell>
          <cell r="BO39" t="str">
            <v/>
          </cell>
          <cell r="BP39">
            <v>0</v>
          </cell>
          <cell r="BQ39">
            <v>0</v>
          </cell>
          <cell r="BR39" t="str">
            <v>-</v>
          </cell>
          <cell r="BS39">
            <v>0</v>
          </cell>
          <cell r="BT39">
            <v>0</v>
          </cell>
          <cell r="BU39" t="str">
            <v>-</v>
          </cell>
        </row>
        <row r="40">
          <cell r="A40" t="str">
            <v>29RET</v>
          </cell>
          <cell r="B40">
            <v>29</v>
          </cell>
          <cell r="C40" t="str">
            <v>RET</v>
          </cell>
          <cell r="D40" t="str">
            <v>Ventilation</v>
          </cell>
          <cell r="E40" t="str">
            <v>Demand Control Ventilation</v>
          </cell>
          <cell r="F40" t="str">
            <v>Commercial</v>
          </cell>
          <cell r="G40" t="str">
            <v>Y</v>
          </cell>
          <cell r="M40" t="str">
            <v>RET</v>
          </cell>
          <cell r="N40" t="str">
            <v/>
          </cell>
          <cell r="O40">
            <v>2020</v>
          </cell>
          <cell r="P40">
            <v>2029</v>
          </cell>
          <cell r="Q40" t="str">
            <v>Small Office</v>
          </cell>
          <cell r="R40" t="str">
            <v/>
          </cell>
          <cell r="S40">
            <v>0</v>
          </cell>
          <cell r="T40">
            <v>0</v>
          </cell>
          <cell r="U40">
            <v>0</v>
          </cell>
          <cell r="V40">
            <v>0</v>
          </cell>
          <cell r="W40">
            <v>0.34</v>
          </cell>
          <cell r="X40" t="str">
            <v>-</v>
          </cell>
          <cell r="Y40" t="str">
            <v>-</v>
          </cell>
          <cell r="Z40" t="e">
            <v>#VALUE!</v>
          </cell>
          <cell r="AA40">
            <v>0</v>
          </cell>
          <cell r="AB40">
            <v>0</v>
          </cell>
          <cell r="AC40">
            <v>0</v>
          </cell>
          <cell r="AD40">
            <v>0</v>
          </cell>
          <cell r="AE40" t="str">
            <v>-</v>
          </cell>
          <cell r="AF40" t="e">
            <v>#VALUE!</v>
          </cell>
          <cell r="AG40">
            <v>0</v>
          </cell>
          <cell r="AH40">
            <v>0</v>
          </cell>
          <cell r="AI40">
            <v>0</v>
          </cell>
          <cell r="AJ40">
            <v>0</v>
          </cell>
          <cell r="AK40">
            <v>0</v>
          </cell>
          <cell r="AL40" t="str">
            <v>-</v>
          </cell>
          <cell r="AM40" t="str">
            <v>-</v>
          </cell>
          <cell r="AN40" t="str">
            <v/>
          </cell>
          <cell r="AO40">
            <v>0</v>
          </cell>
          <cell r="AP40" t="str">
            <v>-</v>
          </cell>
          <cell r="AQ40">
            <v>0</v>
          </cell>
          <cell r="AR40" t="str">
            <v>-</v>
          </cell>
          <cell r="AS40">
            <v>0</v>
          </cell>
          <cell r="AT40" t="str">
            <v/>
          </cell>
          <cell r="AU40">
            <v>0</v>
          </cell>
          <cell r="AV40" t="str">
            <v>-</v>
          </cell>
          <cell r="AW40">
            <v>0</v>
          </cell>
          <cell r="AX40" t="str">
            <v>-</v>
          </cell>
          <cell r="AY40">
            <v>0</v>
          </cell>
          <cell r="AZ40" t="str">
            <v/>
          </cell>
          <cell r="BA40">
            <v>0</v>
          </cell>
          <cell r="BB40" t="str">
            <v>-</v>
          </cell>
          <cell r="BC40">
            <v>0</v>
          </cell>
          <cell r="BD40" t="str">
            <v>-</v>
          </cell>
          <cell r="BE40">
            <v>0</v>
          </cell>
          <cell r="BF40" t="str">
            <v/>
          </cell>
          <cell r="BG40">
            <v>0</v>
          </cell>
          <cell r="BH40" t="str">
            <v>-</v>
          </cell>
          <cell r="BI40">
            <v>0</v>
          </cell>
          <cell r="BJ40" t="str">
            <v>-</v>
          </cell>
          <cell r="BK40">
            <v>0</v>
          </cell>
          <cell r="BL40">
            <v>0</v>
          </cell>
          <cell r="BM40" t="str">
            <v>-</v>
          </cell>
          <cell r="BN40">
            <v>15</v>
          </cell>
          <cell r="BO40" t="str">
            <v/>
          </cell>
          <cell r="BP40">
            <v>0</v>
          </cell>
          <cell r="BQ40">
            <v>0</v>
          </cell>
          <cell r="BR40" t="str">
            <v>-</v>
          </cell>
          <cell r="BS40">
            <v>0</v>
          </cell>
          <cell r="BT40">
            <v>0</v>
          </cell>
          <cell r="BU40" t="str">
            <v>-</v>
          </cell>
        </row>
        <row r="41">
          <cell r="A41" t="str">
            <v>30RET</v>
          </cell>
          <cell r="B41">
            <v>30</v>
          </cell>
          <cell r="C41" t="str">
            <v>RET</v>
          </cell>
          <cell r="D41" t="str">
            <v>Cooling</v>
          </cell>
          <cell r="E41" t="str">
            <v>Demand Control Ventilation</v>
          </cell>
          <cell r="F41" t="str">
            <v>Commercial</v>
          </cell>
          <cell r="G41" t="str">
            <v>Y</v>
          </cell>
          <cell r="M41" t="str">
            <v>RET</v>
          </cell>
          <cell r="N41" t="str">
            <v/>
          </cell>
          <cell r="O41">
            <v>2020</v>
          </cell>
          <cell r="P41">
            <v>2029</v>
          </cell>
          <cell r="Q41" t="str">
            <v>Small Office</v>
          </cell>
          <cell r="R41" t="str">
            <v/>
          </cell>
          <cell r="S41">
            <v>0</v>
          </cell>
          <cell r="T41">
            <v>0</v>
          </cell>
          <cell r="U41">
            <v>0</v>
          </cell>
          <cell r="V41">
            <v>5106</v>
          </cell>
          <cell r="W41">
            <v>0.34</v>
          </cell>
          <cell r="X41" t="str">
            <v>-</v>
          </cell>
          <cell r="Y41" t="str">
            <v>-</v>
          </cell>
          <cell r="Z41" t="e">
            <v>#VALUE!</v>
          </cell>
          <cell r="AA41">
            <v>0</v>
          </cell>
          <cell r="AB41">
            <v>0</v>
          </cell>
          <cell r="AC41">
            <v>4500</v>
          </cell>
          <cell r="AD41">
            <v>0.88131609870740302</v>
          </cell>
          <cell r="AE41" t="str">
            <v>-</v>
          </cell>
          <cell r="AF41" t="e">
            <v>#VALUE!</v>
          </cell>
          <cell r="AG41">
            <v>0</v>
          </cell>
          <cell r="AH41">
            <v>0</v>
          </cell>
          <cell r="AI41">
            <v>0</v>
          </cell>
          <cell r="AJ41">
            <v>0</v>
          </cell>
          <cell r="AK41">
            <v>0</v>
          </cell>
          <cell r="AL41" t="str">
            <v>-</v>
          </cell>
          <cell r="AM41" t="str">
            <v>-</v>
          </cell>
          <cell r="AN41" t="str">
            <v/>
          </cell>
          <cell r="AO41">
            <v>0</v>
          </cell>
          <cell r="AP41" t="str">
            <v>-</v>
          </cell>
          <cell r="AQ41">
            <v>0</v>
          </cell>
          <cell r="AR41" t="str">
            <v>-</v>
          </cell>
          <cell r="AS41">
            <v>0</v>
          </cell>
          <cell r="AT41" t="str">
            <v/>
          </cell>
          <cell r="AU41">
            <v>0</v>
          </cell>
          <cell r="AV41" t="str">
            <v>-</v>
          </cell>
          <cell r="AW41">
            <v>0</v>
          </cell>
          <cell r="AX41" t="str">
            <v>-</v>
          </cell>
          <cell r="AY41">
            <v>0</v>
          </cell>
          <cell r="AZ41" t="str">
            <v/>
          </cell>
          <cell r="BA41">
            <v>0</v>
          </cell>
          <cell r="BB41" t="str">
            <v>-</v>
          </cell>
          <cell r="BC41">
            <v>0</v>
          </cell>
          <cell r="BD41" t="str">
            <v>-</v>
          </cell>
          <cell r="BE41">
            <v>0</v>
          </cell>
          <cell r="BF41" t="str">
            <v/>
          </cell>
          <cell r="BG41">
            <v>0</v>
          </cell>
          <cell r="BH41" t="str">
            <v>-</v>
          </cell>
          <cell r="BI41">
            <v>0</v>
          </cell>
          <cell r="BJ41" t="str">
            <v>-</v>
          </cell>
          <cell r="BK41">
            <v>0</v>
          </cell>
          <cell r="BL41">
            <v>0</v>
          </cell>
          <cell r="BM41" t="str">
            <v>-</v>
          </cell>
          <cell r="BN41">
            <v>15</v>
          </cell>
          <cell r="BO41" t="str">
            <v/>
          </cell>
          <cell r="BP41">
            <v>0</v>
          </cell>
          <cell r="BQ41">
            <v>0</v>
          </cell>
          <cell r="BR41" t="str">
            <v>-</v>
          </cell>
          <cell r="BS41">
            <v>0</v>
          </cell>
          <cell r="BT41">
            <v>0</v>
          </cell>
          <cell r="BU41" t="str">
            <v>-</v>
          </cell>
        </row>
        <row r="42">
          <cell r="A42" t="str">
            <v>31RET</v>
          </cell>
          <cell r="B42">
            <v>31</v>
          </cell>
          <cell r="C42" t="str">
            <v>RET</v>
          </cell>
          <cell r="D42" t="str">
            <v>Space Heating</v>
          </cell>
          <cell r="E42" t="str">
            <v>Demand Control Ventilation</v>
          </cell>
          <cell r="F42" t="str">
            <v>Commercial</v>
          </cell>
          <cell r="G42" t="str">
            <v>Y</v>
          </cell>
          <cell r="M42" t="str">
            <v>RET</v>
          </cell>
          <cell r="N42" t="str">
            <v/>
          </cell>
          <cell r="O42">
            <v>2020</v>
          </cell>
          <cell r="P42">
            <v>2029</v>
          </cell>
          <cell r="Q42" t="str">
            <v>Small Office</v>
          </cell>
          <cell r="R42" t="str">
            <v/>
          </cell>
          <cell r="S42">
            <v>0</v>
          </cell>
          <cell r="T42">
            <v>0</v>
          </cell>
          <cell r="U42">
            <v>0</v>
          </cell>
          <cell r="V42">
            <v>0</v>
          </cell>
          <cell r="W42">
            <v>0.34</v>
          </cell>
          <cell r="X42" t="str">
            <v>-</v>
          </cell>
          <cell r="Y42" t="str">
            <v>-</v>
          </cell>
          <cell r="Z42" t="e">
            <v>#VALUE!</v>
          </cell>
          <cell r="AA42">
            <v>0</v>
          </cell>
          <cell r="AB42">
            <v>0</v>
          </cell>
          <cell r="AC42">
            <v>0</v>
          </cell>
          <cell r="AD42">
            <v>0</v>
          </cell>
          <cell r="AE42" t="str">
            <v>-</v>
          </cell>
          <cell r="AF42" t="e">
            <v>#VALUE!</v>
          </cell>
          <cell r="AG42">
            <v>0</v>
          </cell>
          <cell r="AH42">
            <v>0</v>
          </cell>
          <cell r="AI42">
            <v>0</v>
          </cell>
          <cell r="AJ42">
            <v>0</v>
          </cell>
          <cell r="AK42">
            <v>0</v>
          </cell>
          <cell r="AL42" t="str">
            <v>-</v>
          </cell>
          <cell r="AM42" t="str">
            <v>-</v>
          </cell>
          <cell r="AN42" t="str">
            <v/>
          </cell>
          <cell r="AO42">
            <v>0</v>
          </cell>
          <cell r="AP42" t="str">
            <v>-</v>
          </cell>
          <cell r="AQ42">
            <v>0</v>
          </cell>
          <cell r="AR42" t="str">
            <v>-</v>
          </cell>
          <cell r="AS42">
            <v>0</v>
          </cell>
          <cell r="AT42" t="str">
            <v/>
          </cell>
          <cell r="AU42">
            <v>0</v>
          </cell>
          <cell r="AV42" t="str">
            <v>-</v>
          </cell>
          <cell r="AW42">
            <v>0</v>
          </cell>
          <cell r="AX42" t="str">
            <v>-</v>
          </cell>
          <cell r="AY42">
            <v>0</v>
          </cell>
          <cell r="AZ42" t="str">
            <v/>
          </cell>
          <cell r="BA42">
            <v>0</v>
          </cell>
          <cell r="BB42" t="str">
            <v>-</v>
          </cell>
          <cell r="BC42">
            <v>0</v>
          </cell>
          <cell r="BD42" t="str">
            <v>-</v>
          </cell>
          <cell r="BE42">
            <v>0</v>
          </cell>
          <cell r="BF42" t="str">
            <v/>
          </cell>
          <cell r="BG42">
            <v>0</v>
          </cell>
          <cell r="BH42" t="str">
            <v>-</v>
          </cell>
          <cell r="BI42">
            <v>0</v>
          </cell>
          <cell r="BJ42" t="str">
            <v>-</v>
          </cell>
          <cell r="BK42">
            <v>0</v>
          </cell>
          <cell r="BL42">
            <v>0</v>
          </cell>
          <cell r="BM42" t="str">
            <v>-</v>
          </cell>
          <cell r="BN42">
            <v>15</v>
          </cell>
          <cell r="BO42" t="str">
            <v/>
          </cell>
          <cell r="BP42">
            <v>0</v>
          </cell>
          <cell r="BQ42">
            <v>0</v>
          </cell>
          <cell r="BR42" t="str">
            <v>-</v>
          </cell>
          <cell r="BS42">
            <v>0</v>
          </cell>
          <cell r="BT42">
            <v>0</v>
          </cell>
          <cell r="BU42" t="str">
            <v>-</v>
          </cell>
        </row>
        <row r="43">
          <cell r="A43" t="str">
            <v>32RET</v>
          </cell>
          <cell r="B43">
            <v>32</v>
          </cell>
          <cell r="C43" t="str">
            <v>RET</v>
          </cell>
          <cell r="D43" t="str">
            <v>Ventilation</v>
          </cell>
          <cell r="E43" t="str">
            <v>Demand Control Ventilation</v>
          </cell>
          <cell r="F43" t="str">
            <v>Commercial</v>
          </cell>
          <cell r="G43" t="str">
            <v>Y</v>
          </cell>
          <cell r="M43" t="str">
            <v>RET</v>
          </cell>
          <cell r="N43" t="str">
            <v/>
          </cell>
          <cell r="O43">
            <v>2020</v>
          </cell>
          <cell r="P43">
            <v>2029</v>
          </cell>
          <cell r="Q43" t="str">
            <v>Small Office</v>
          </cell>
          <cell r="R43" t="str">
            <v/>
          </cell>
          <cell r="S43">
            <v>0</v>
          </cell>
          <cell r="T43">
            <v>0</v>
          </cell>
          <cell r="U43">
            <v>0</v>
          </cell>
          <cell r="V43">
            <v>0</v>
          </cell>
          <cell r="W43">
            <v>0.34</v>
          </cell>
          <cell r="X43" t="str">
            <v>-</v>
          </cell>
          <cell r="Y43" t="str">
            <v>-</v>
          </cell>
          <cell r="Z43" t="e">
            <v>#VALUE!</v>
          </cell>
          <cell r="AA43">
            <v>0</v>
          </cell>
          <cell r="AB43">
            <v>0</v>
          </cell>
          <cell r="AC43">
            <v>0</v>
          </cell>
          <cell r="AD43">
            <v>0</v>
          </cell>
          <cell r="AE43" t="str">
            <v>-</v>
          </cell>
          <cell r="AF43" t="e">
            <v>#VALUE!</v>
          </cell>
          <cell r="AG43">
            <v>0</v>
          </cell>
          <cell r="AH43">
            <v>0</v>
          </cell>
          <cell r="AI43">
            <v>0</v>
          </cell>
          <cell r="AJ43">
            <v>0</v>
          </cell>
          <cell r="AK43">
            <v>0</v>
          </cell>
          <cell r="AL43" t="str">
            <v>-</v>
          </cell>
          <cell r="AM43" t="str">
            <v>-</v>
          </cell>
          <cell r="AN43" t="str">
            <v/>
          </cell>
          <cell r="AO43">
            <v>0</v>
          </cell>
          <cell r="AP43" t="str">
            <v>-</v>
          </cell>
          <cell r="AQ43">
            <v>0</v>
          </cell>
          <cell r="AR43" t="str">
            <v>-</v>
          </cell>
          <cell r="AS43">
            <v>0</v>
          </cell>
          <cell r="AT43" t="str">
            <v/>
          </cell>
          <cell r="AU43">
            <v>0</v>
          </cell>
          <cell r="AV43" t="str">
            <v>-</v>
          </cell>
          <cell r="AW43">
            <v>0</v>
          </cell>
          <cell r="AX43" t="str">
            <v>-</v>
          </cell>
          <cell r="AY43">
            <v>0</v>
          </cell>
          <cell r="AZ43" t="str">
            <v/>
          </cell>
          <cell r="BA43">
            <v>0</v>
          </cell>
          <cell r="BB43" t="str">
            <v>-</v>
          </cell>
          <cell r="BC43">
            <v>0</v>
          </cell>
          <cell r="BD43" t="str">
            <v>-</v>
          </cell>
          <cell r="BE43">
            <v>0</v>
          </cell>
          <cell r="BF43" t="str">
            <v/>
          </cell>
          <cell r="BG43">
            <v>0</v>
          </cell>
          <cell r="BH43" t="str">
            <v>-</v>
          </cell>
          <cell r="BI43">
            <v>0</v>
          </cell>
          <cell r="BJ43" t="str">
            <v>-</v>
          </cell>
          <cell r="BK43">
            <v>0</v>
          </cell>
          <cell r="BL43">
            <v>0</v>
          </cell>
          <cell r="BM43" t="str">
            <v>-</v>
          </cell>
          <cell r="BN43">
            <v>15</v>
          </cell>
          <cell r="BO43" t="str">
            <v/>
          </cell>
          <cell r="BP43">
            <v>0</v>
          </cell>
          <cell r="BQ43">
            <v>0</v>
          </cell>
          <cell r="BR43" t="str">
            <v>-</v>
          </cell>
          <cell r="BS43">
            <v>0</v>
          </cell>
          <cell r="BT43">
            <v>0</v>
          </cell>
          <cell r="BU43" t="str">
            <v>-</v>
          </cell>
        </row>
        <row r="44">
          <cell r="A44" t="str">
            <v>33RET</v>
          </cell>
          <cell r="B44">
            <v>33</v>
          </cell>
          <cell r="C44" t="str">
            <v>RET</v>
          </cell>
          <cell r="D44" t="str">
            <v>Cooling</v>
          </cell>
          <cell r="E44" t="str">
            <v>Controls for Unitary AC</v>
          </cell>
          <cell r="F44" t="str">
            <v>Commercial</v>
          </cell>
          <cell r="G44" t="str">
            <v>Y</v>
          </cell>
          <cell r="M44" t="str">
            <v>RET</v>
          </cell>
          <cell r="N44" t="str">
            <v/>
          </cell>
          <cell r="O44">
            <v>2020</v>
          </cell>
          <cell r="P44">
            <v>2029</v>
          </cell>
          <cell r="Q44" t="str">
            <v>Large Office</v>
          </cell>
          <cell r="R44" t="str">
            <v/>
          </cell>
          <cell r="S44">
            <v>0</v>
          </cell>
          <cell r="T44">
            <v>0</v>
          </cell>
          <cell r="U44">
            <v>0</v>
          </cell>
          <cell r="V44">
            <v>0</v>
          </cell>
          <cell r="W44">
            <v>0.15</v>
          </cell>
          <cell r="X44" t="str">
            <v>-</v>
          </cell>
          <cell r="Y44" t="str">
            <v>MN CEE Pilot Program</v>
          </cell>
          <cell r="Z44" t="e">
            <v>#VALUE!</v>
          </cell>
          <cell r="AA44">
            <v>0</v>
          </cell>
          <cell r="AB44">
            <v>0</v>
          </cell>
          <cell r="AC44">
            <v>0</v>
          </cell>
          <cell r="AD44">
            <v>0.47</v>
          </cell>
          <cell r="AE44" t="str">
            <v>CEE RTU Controls Pilot for Dakota Electric</v>
          </cell>
          <cell r="AF44" t="e">
            <v>#VALUE!</v>
          </cell>
          <cell r="AG44">
            <v>0</v>
          </cell>
          <cell r="AH44">
            <v>0</v>
          </cell>
          <cell r="AI44">
            <v>0</v>
          </cell>
          <cell r="AJ44">
            <v>0</v>
          </cell>
          <cell r="AK44">
            <v>0</v>
          </cell>
          <cell r="AL44" t="str">
            <v>-</v>
          </cell>
          <cell r="AM44" t="str">
            <v>-</v>
          </cell>
          <cell r="AN44" t="str">
            <v/>
          </cell>
          <cell r="AO44">
            <v>0</v>
          </cell>
          <cell r="AP44" t="str">
            <v>-</v>
          </cell>
          <cell r="AQ44">
            <v>0</v>
          </cell>
          <cell r="AR44" t="str">
            <v>-</v>
          </cell>
          <cell r="AS44">
            <v>0</v>
          </cell>
          <cell r="AT44" t="str">
            <v/>
          </cell>
          <cell r="AU44">
            <v>0</v>
          </cell>
          <cell r="AV44" t="str">
            <v>-</v>
          </cell>
          <cell r="AW44">
            <v>0</v>
          </cell>
          <cell r="AX44" t="str">
            <v>-</v>
          </cell>
          <cell r="AY44">
            <v>0</v>
          </cell>
          <cell r="AZ44" t="str">
            <v/>
          </cell>
          <cell r="BA44">
            <v>0</v>
          </cell>
          <cell r="BB44" t="str">
            <v>-</v>
          </cell>
          <cell r="BC44">
            <v>0</v>
          </cell>
          <cell r="BD44" t="str">
            <v>-</v>
          </cell>
          <cell r="BE44">
            <v>0</v>
          </cell>
          <cell r="BF44" t="str">
            <v/>
          </cell>
          <cell r="BG44">
            <v>0</v>
          </cell>
          <cell r="BH44" t="str">
            <v>-</v>
          </cell>
          <cell r="BI44">
            <v>0</v>
          </cell>
          <cell r="BJ44" t="str">
            <v>-</v>
          </cell>
          <cell r="BK44">
            <v>0</v>
          </cell>
          <cell r="BL44">
            <v>0</v>
          </cell>
          <cell r="BM44" t="str">
            <v>-</v>
          </cell>
          <cell r="BN44">
            <v>15</v>
          </cell>
          <cell r="BO44" t="str">
            <v/>
          </cell>
          <cell r="BP44">
            <v>0</v>
          </cell>
          <cell r="BQ44">
            <v>0</v>
          </cell>
          <cell r="BR44" t="str">
            <v>-</v>
          </cell>
          <cell r="BS44">
            <v>0</v>
          </cell>
          <cell r="BT44">
            <v>0</v>
          </cell>
          <cell r="BU44" t="str">
            <v>-</v>
          </cell>
        </row>
        <row r="45">
          <cell r="A45" t="str">
            <v>34MD</v>
          </cell>
          <cell r="B45">
            <v>34</v>
          </cell>
          <cell r="C45" t="str">
            <v>MD</v>
          </cell>
          <cell r="D45" t="str">
            <v>Cooling</v>
          </cell>
          <cell r="E45" t="str">
            <v>Optimized UnitaryAC Distribution/Control System</v>
          </cell>
          <cell r="F45" t="str">
            <v>Commercial</v>
          </cell>
          <cell r="G45" t="str">
            <v>Y</v>
          </cell>
          <cell r="M45" t="str">
            <v>NC,RENO</v>
          </cell>
          <cell r="N45" t="str">
            <v/>
          </cell>
          <cell r="O45">
            <v>2020</v>
          </cell>
          <cell r="P45">
            <v>2029</v>
          </cell>
          <cell r="Q45" t="str">
            <v>Small Office</v>
          </cell>
          <cell r="R45" t="str">
            <v/>
          </cell>
          <cell r="S45">
            <v>0</v>
          </cell>
          <cell r="T45">
            <v>0</v>
          </cell>
          <cell r="U45">
            <v>0</v>
          </cell>
          <cell r="V45">
            <v>0</v>
          </cell>
          <cell r="W45">
            <v>0.3</v>
          </cell>
          <cell r="X45" t="str">
            <v>-</v>
          </cell>
          <cell r="Y45" t="str">
            <v>-</v>
          </cell>
          <cell r="Z45" t="e">
            <v>#VALUE!</v>
          </cell>
          <cell r="AA45">
            <v>0</v>
          </cell>
          <cell r="AB45">
            <v>0</v>
          </cell>
          <cell r="AC45">
            <v>0</v>
          </cell>
          <cell r="AD45">
            <v>1.02</v>
          </cell>
          <cell r="AE45" t="str">
            <v>-</v>
          </cell>
          <cell r="AF45" t="e">
            <v>#VALUE!</v>
          </cell>
          <cell r="AG45">
            <v>0</v>
          </cell>
          <cell r="AH45">
            <v>0</v>
          </cell>
          <cell r="AI45">
            <v>0</v>
          </cell>
          <cell r="AJ45">
            <v>0</v>
          </cell>
          <cell r="AK45">
            <v>0</v>
          </cell>
          <cell r="AL45" t="str">
            <v>-</v>
          </cell>
          <cell r="AM45" t="str">
            <v>-</v>
          </cell>
          <cell r="AN45" t="str">
            <v/>
          </cell>
          <cell r="AO45">
            <v>0</v>
          </cell>
          <cell r="AP45" t="str">
            <v>-</v>
          </cell>
          <cell r="AQ45">
            <v>0</v>
          </cell>
          <cell r="AR45" t="str">
            <v>-</v>
          </cell>
          <cell r="AS45">
            <v>0</v>
          </cell>
          <cell r="AT45" t="str">
            <v/>
          </cell>
          <cell r="AU45">
            <v>0</v>
          </cell>
          <cell r="AV45" t="str">
            <v>-</v>
          </cell>
          <cell r="AW45">
            <v>0</v>
          </cell>
          <cell r="AX45" t="str">
            <v>-</v>
          </cell>
          <cell r="AY45">
            <v>0</v>
          </cell>
          <cell r="AZ45" t="str">
            <v/>
          </cell>
          <cell r="BA45">
            <v>0</v>
          </cell>
          <cell r="BB45" t="str">
            <v>-</v>
          </cell>
          <cell r="BC45">
            <v>0</v>
          </cell>
          <cell r="BD45" t="str">
            <v>-</v>
          </cell>
          <cell r="BE45">
            <v>0</v>
          </cell>
          <cell r="BF45" t="str">
            <v/>
          </cell>
          <cell r="BG45">
            <v>0</v>
          </cell>
          <cell r="BH45" t="str">
            <v>-</v>
          </cell>
          <cell r="BI45">
            <v>0</v>
          </cell>
          <cell r="BJ45" t="str">
            <v>-</v>
          </cell>
          <cell r="BK45">
            <v>0</v>
          </cell>
          <cell r="BL45">
            <v>0</v>
          </cell>
          <cell r="BM45" t="str">
            <v>-</v>
          </cell>
          <cell r="BN45">
            <v>15</v>
          </cell>
          <cell r="BO45" t="str">
            <v/>
          </cell>
          <cell r="BP45">
            <v>0</v>
          </cell>
          <cell r="BQ45">
            <v>0</v>
          </cell>
          <cell r="BR45" t="str">
            <v>-</v>
          </cell>
          <cell r="BS45">
            <v>0</v>
          </cell>
          <cell r="BT45">
            <v>0</v>
          </cell>
          <cell r="BU45" t="str">
            <v>-</v>
          </cell>
        </row>
        <row r="46">
          <cell r="A46" t="str">
            <v>35MD</v>
          </cell>
          <cell r="B46">
            <v>35</v>
          </cell>
          <cell r="C46" t="str">
            <v>MD</v>
          </cell>
          <cell r="D46" t="str">
            <v>Space Heating</v>
          </cell>
          <cell r="E46" t="str">
            <v>Optimized UnitaryAC Distribution/Control System</v>
          </cell>
          <cell r="F46" t="str">
            <v>Commercial</v>
          </cell>
          <cell r="G46" t="str">
            <v>Y</v>
          </cell>
          <cell r="M46" t="str">
            <v>NC,RENO</v>
          </cell>
          <cell r="N46" t="str">
            <v/>
          </cell>
          <cell r="O46">
            <v>2020</v>
          </cell>
          <cell r="P46">
            <v>2029</v>
          </cell>
          <cell r="Q46" t="str">
            <v>Small Office</v>
          </cell>
          <cell r="R46" t="str">
            <v/>
          </cell>
          <cell r="S46">
            <v>0</v>
          </cell>
          <cell r="T46">
            <v>0</v>
          </cell>
          <cell r="U46">
            <v>0</v>
          </cell>
          <cell r="V46">
            <v>0</v>
          </cell>
          <cell r="W46">
            <v>0.3</v>
          </cell>
          <cell r="X46" t="str">
            <v>-</v>
          </cell>
          <cell r="Y46" t="str">
            <v>-</v>
          </cell>
          <cell r="Z46" t="e">
            <v>#VALUE!</v>
          </cell>
          <cell r="AA46">
            <v>0</v>
          </cell>
          <cell r="AB46">
            <v>0</v>
          </cell>
          <cell r="AC46">
            <v>0</v>
          </cell>
          <cell r="AD46">
            <v>1.02</v>
          </cell>
          <cell r="AE46" t="str">
            <v>-</v>
          </cell>
          <cell r="AF46" t="e">
            <v>#VALUE!</v>
          </cell>
          <cell r="AG46">
            <v>0</v>
          </cell>
          <cell r="AH46">
            <v>0</v>
          </cell>
          <cell r="AI46">
            <v>0</v>
          </cell>
          <cell r="AJ46">
            <v>0</v>
          </cell>
          <cell r="AK46">
            <v>0</v>
          </cell>
          <cell r="AL46" t="str">
            <v>-</v>
          </cell>
          <cell r="AM46" t="str">
            <v>-</v>
          </cell>
          <cell r="AN46" t="str">
            <v/>
          </cell>
          <cell r="AO46">
            <v>0</v>
          </cell>
          <cell r="AP46" t="str">
            <v>-</v>
          </cell>
          <cell r="AQ46">
            <v>0</v>
          </cell>
          <cell r="AR46" t="str">
            <v>-</v>
          </cell>
          <cell r="AS46">
            <v>0</v>
          </cell>
          <cell r="AT46" t="str">
            <v/>
          </cell>
          <cell r="AU46">
            <v>0</v>
          </cell>
          <cell r="AV46" t="str">
            <v>-</v>
          </cell>
          <cell r="AW46">
            <v>0</v>
          </cell>
          <cell r="AX46" t="str">
            <v>-</v>
          </cell>
          <cell r="AY46">
            <v>0</v>
          </cell>
          <cell r="AZ46" t="str">
            <v/>
          </cell>
          <cell r="BA46">
            <v>0</v>
          </cell>
          <cell r="BB46" t="str">
            <v>-</v>
          </cell>
          <cell r="BC46">
            <v>0</v>
          </cell>
          <cell r="BD46" t="str">
            <v>-</v>
          </cell>
          <cell r="BE46">
            <v>0</v>
          </cell>
          <cell r="BF46" t="str">
            <v/>
          </cell>
          <cell r="BG46">
            <v>0</v>
          </cell>
          <cell r="BH46" t="str">
            <v>-</v>
          </cell>
          <cell r="BI46">
            <v>0</v>
          </cell>
          <cell r="BJ46" t="str">
            <v>-</v>
          </cell>
          <cell r="BK46">
            <v>0</v>
          </cell>
          <cell r="BL46">
            <v>0</v>
          </cell>
          <cell r="BM46" t="str">
            <v>-</v>
          </cell>
          <cell r="BN46">
            <v>15</v>
          </cell>
          <cell r="BO46" t="str">
            <v/>
          </cell>
          <cell r="BP46">
            <v>0</v>
          </cell>
          <cell r="BQ46">
            <v>0</v>
          </cell>
          <cell r="BR46" t="str">
            <v>-</v>
          </cell>
          <cell r="BS46">
            <v>0</v>
          </cell>
          <cell r="BT46">
            <v>0</v>
          </cell>
          <cell r="BU46" t="str">
            <v>-</v>
          </cell>
        </row>
        <row r="47">
          <cell r="A47" t="str">
            <v>36MD</v>
          </cell>
          <cell r="B47">
            <v>36</v>
          </cell>
          <cell r="C47" t="str">
            <v>MD</v>
          </cell>
          <cell r="D47" t="str">
            <v>Cooling</v>
          </cell>
          <cell r="E47" t="str">
            <v>Optimized UnitaryAC Distribution/Control System</v>
          </cell>
          <cell r="F47" t="str">
            <v>Commercial</v>
          </cell>
          <cell r="G47" t="str">
            <v>Y</v>
          </cell>
          <cell r="M47" t="str">
            <v>NC,RENO</v>
          </cell>
          <cell r="N47" t="str">
            <v/>
          </cell>
          <cell r="O47">
            <v>2020</v>
          </cell>
          <cell r="P47">
            <v>2029</v>
          </cell>
          <cell r="Q47" t="str">
            <v>Small Office</v>
          </cell>
          <cell r="R47" t="str">
            <v/>
          </cell>
          <cell r="S47">
            <v>0</v>
          </cell>
          <cell r="T47">
            <v>0</v>
          </cell>
          <cell r="U47">
            <v>0</v>
          </cell>
          <cell r="V47">
            <v>0</v>
          </cell>
          <cell r="W47">
            <v>0.3</v>
          </cell>
          <cell r="X47" t="str">
            <v>-</v>
          </cell>
          <cell r="Y47" t="str">
            <v>-</v>
          </cell>
          <cell r="Z47" t="e">
            <v>#VALUE!</v>
          </cell>
          <cell r="AA47">
            <v>0</v>
          </cell>
          <cell r="AB47">
            <v>0</v>
          </cell>
          <cell r="AC47">
            <v>0</v>
          </cell>
          <cell r="AD47">
            <v>1.02</v>
          </cell>
          <cell r="AE47" t="str">
            <v>-</v>
          </cell>
          <cell r="AF47" t="e">
            <v>#VALUE!</v>
          </cell>
          <cell r="AG47">
            <v>0</v>
          </cell>
          <cell r="AH47">
            <v>0</v>
          </cell>
          <cell r="AI47">
            <v>0</v>
          </cell>
          <cell r="AJ47">
            <v>0</v>
          </cell>
          <cell r="AK47">
            <v>0</v>
          </cell>
          <cell r="AL47" t="str">
            <v>-</v>
          </cell>
          <cell r="AM47" t="str">
            <v>-</v>
          </cell>
          <cell r="AN47" t="str">
            <v/>
          </cell>
          <cell r="AO47">
            <v>0</v>
          </cell>
          <cell r="AP47" t="str">
            <v>-</v>
          </cell>
          <cell r="AQ47">
            <v>0</v>
          </cell>
          <cell r="AR47" t="str">
            <v>-</v>
          </cell>
          <cell r="AS47">
            <v>0</v>
          </cell>
          <cell r="AT47" t="str">
            <v/>
          </cell>
          <cell r="AU47">
            <v>0</v>
          </cell>
          <cell r="AV47" t="str">
            <v>-</v>
          </cell>
          <cell r="AW47">
            <v>0</v>
          </cell>
          <cell r="AX47" t="str">
            <v>-</v>
          </cell>
          <cell r="AY47">
            <v>0</v>
          </cell>
          <cell r="AZ47" t="str">
            <v/>
          </cell>
          <cell r="BA47">
            <v>0</v>
          </cell>
          <cell r="BB47" t="str">
            <v>-</v>
          </cell>
          <cell r="BC47">
            <v>0</v>
          </cell>
          <cell r="BD47" t="str">
            <v>-</v>
          </cell>
          <cell r="BE47">
            <v>0</v>
          </cell>
          <cell r="BF47" t="str">
            <v/>
          </cell>
          <cell r="BG47">
            <v>0</v>
          </cell>
          <cell r="BH47" t="str">
            <v>-</v>
          </cell>
          <cell r="BI47">
            <v>0</v>
          </cell>
          <cell r="BJ47" t="str">
            <v>-</v>
          </cell>
          <cell r="BK47">
            <v>0</v>
          </cell>
          <cell r="BL47">
            <v>0</v>
          </cell>
          <cell r="BM47" t="str">
            <v>-</v>
          </cell>
          <cell r="BN47">
            <v>15</v>
          </cell>
          <cell r="BO47" t="str">
            <v/>
          </cell>
          <cell r="BP47">
            <v>0</v>
          </cell>
          <cell r="BQ47">
            <v>0</v>
          </cell>
          <cell r="BR47" t="str">
            <v>-</v>
          </cell>
          <cell r="BS47">
            <v>0</v>
          </cell>
          <cell r="BT47">
            <v>0</v>
          </cell>
          <cell r="BU47" t="str">
            <v>-</v>
          </cell>
        </row>
        <row r="48">
          <cell r="A48" t="str">
            <v>37MD</v>
          </cell>
          <cell r="B48">
            <v>37</v>
          </cell>
          <cell r="C48" t="str">
            <v>MD</v>
          </cell>
          <cell r="D48" t="str">
            <v>Space Heating</v>
          </cell>
          <cell r="E48" t="str">
            <v>Optimized UnitaryAC Distribution/Control System</v>
          </cell>
          <cell r="F48" t="str">
            <v>Commercial</v>
          </cell>
          <cell r="G48" t="str">
            <v>Y</v>
          </cell>
          <cell r="M48" t="str">
            <v>NC,RENO</v>
          </cell>
          <cell r="N48" t="str">
            <v/>
          </cell>
          <cell r="O48">
            <v>2020</v>
          </cell>
          <cell r="P48">
            <v>2029</v>
          </cell>
          <cell r="Q48" t="str">
            <v>Small Office</v>
          </cell>
          <cell r="R48" t="str">
            <v/>
          </cell>
          <cell r="S48">
            <v>0</v>
          </cell>
          <cell r="T48">
            <v>0</v>
          </cell>
          <cell r="U48">
            <v>0</v>
          </cell>
          <cell r="V48">
            <v>0</v>
          </cell>
          <cell r="W48">
            <v>0.3</v>
          </cell>
          <cell r="X48" t="str">
            <v>-</v>
          </cell>
          <cell r="Y48" t="str">
            <v>-</v>
          </cell>
          <cell r="Z48" t="e">
            <v>#VALUE!</v>
          </cell>
          <cell r="AA48">
            <v>0</v>
          </cell>
          <cell r="AB48">
            <v>0</v>
          </cell>
          <cell r="AC48">
            <v>0</v>
          </cell>
          <cell r="AD48">
            <v>1.02</v>
          </cell>
          <cell r="AE48" t="str">
            <v>-</v>
          </cell>
          <cell r="AF48" t="e">
            <v>#VALUE!</v>
          </cell>
          <cell r="AG48">
            <v>0</v>
          </cell>
          <cell r="AH48">
            <v>0</v>
          </cell>
          <cell r="AI48">
            <v>0</v>
          </cell>
          <cell r="AJ48">
            <v>0</v>
          </cell>
          <cell r="AK48">
            <v>0</v>
          </cell>
          <cell r="AL48" t="str">
            <v>-</v>
          </cell>
          <cell r="AM48" t="str">
            <v>-</v>
          </cell>
          <cell r="AN48" t="str">
            <v/>
          </cell>
          <cell r="AO48">
            <v>0</v>
          </cell>
          <cell r="AP48" t="str">
            <v>-</v>
          </cell>
          <cell r="AQ48">
            <v>0</v>
          </cell>
          <cell r="AR48" t="str">
            <v>-</v>
          </cell>
          <cell r="AS48">
            <v>0</v>
          </cell>
          <cell r="AT48" t="str">
            <v/>
          </cell>
          <cell r="AU48">
            <v>0</v>
          </cell>
          <cell r="AV48" t="str">
            <v>-</v>
          </cell>
          <cell r="AW48">
            <v>0</v>
          </cell>
          <cell r="AX48" t="str">
            <v>-</v>
          </cell>
          <cell r="AY48">
            <v>0</v>
          </cell>
          <cell r="AZ48" t="str">
            <v/>
          </cell>
          <cell r="BA48">
            <v>0</v>
          </cell>
          <cell r="BB48" t="str">
            <v>-</v>
          </cell>
          <cell r="BC48">
            <v>0</v>
          </cell>
          <cell r="BD48" t="str">
            <v>-</v>
          </cell>
          <cell r="BE48">
            <v>0</v>
          </cell>
          <cell r="BF48" t="str">
            <v/>
          </cell>
          <cell r="BG48">
            <v>0</v>
          </cell>
          <cell r="BH48" t="str">
            <v>-</v>
          </cell>
          <cell r="BI48">
            <v>0</v>
          </cell>
          <cell r="BJ48" t="str">
            <v>-</v>
          </cell>
          <cell r="BK48">
            <v>0</v>
          </cell>
          <cell r="BL48">
            <v>0</v>
          </cell>
          <cell r="BM48" t="str">
            <v>-</v>
          </cell>
          <cell r="BN48">
            <v>15</v>
          </cell>
          <cell r="BO48" t="str">
            <v/>
          </cell>
          <cell r="BP48">
            <v>0</v>
          </cell>
          <cell r="BQ48">
            <v>0</v>
          </cell>
          <cell r="BR48" t="str">
            <v>-</v>
          </cell>
          <cell r="BS48">
            <v>0</v>
          </cell>
          <cell r="BT48">
            <v>0</v>
          </cell>
          <cell r="BU48" t="str">
            <v>-</v>
          </cell>
        </row>
        <row r="49">
          <cell r="A49" t="str">
            <v>38MD</v>
          </cell>
          <cell r="B49">
            <v>38</v>
          </cell>
          <cell r="C49" t="str">
            <v>MD</v>
          </cell>
          <cell r="D49" t="str">
            <v>Cooling</v>
          </cell>
          <cell r="E49" t="str">
            <v>Optimized UnitaryAC Distribution/Control System</v>
          </cell>
          <cell r="F49" t="str">
            <v>Commercial</v>
          </cell>
          <cell r="G49" t="str">
            <v>Y</v>
          </cell>
          <cell r="M49" t="str">
            <v>NC,RENO</v>
          </cell>
          <cell r="N49" t="str">
            <v/>
          </cell>
          <cell r="O49">
            <v>2020</v>
          </cell>
          <cell r="P49">
            <v>2029</v>
          </cell>
          <cell r="Q49" t="str">
            <v>Small Office</v>
          </cell>
          <cell r="R49" t="str">
            <v/>
          </cell>
          <cell r="S49">
            <v>0</v>
          </cell>
          <cell r="T49">
            <v>0</v>
          </cell>
          <cell r="U49">
            <v>0</v>
          </cell>
          <cell r="V49">
            <v>0</v>
          </cell>
          <cell r="W49">
            <v>0.3</v>
          </cell>
          <cell r="X49" t="str">
            <v>-</v>
          </cell>
          <cell r="Y49" t="str">
            <v>-</v>
          </cell>
          <cell r="Z49" t="e">
            <v>#VALUE!</v>
          </cell>
          <cell r="AA49">
            <v>0</v>
          </cell>
          <cell r="AB49">
            <v>0</v>
          </cell>
          <cell r="AC49">
            <v>0</v>
          </cell>
          <cell r="AD49">
            <v>1.02</v>
          </cell>
          <cell r="AE49" t="str">
            <v>-</v>
          </cell>
          <cell r="AF49" t="e">
            <v>#VALUE!</v>
          </cell>
          <cell r="AG49">
            <v>0</v>
          </cell>
          <cell r="AH49">
            <v>0</v>
          </cell>
          <cell r="AI49">
            <v>0</v>
          </cell>
          <cell r="AJ49">
            <v>0</v>
          </cell>
          <cell r="AK49">
            <v>0</v>
          </cell>
          <cell r="AL49" t="str">
            <v>-</v>
          </cell>
          <cell r="AM49" t="str">
            <v>-</v>
          </cell>
          <cell r="AN49" t="str">
            <v/>
          </cell>
          <cell r="AO49">
            <v>0</v>
          </cell>
          <cell r="AP49" t="str">
            <v>-</v>
          </cell>
          <cell r="AQ49">
            <v>0</v>
          </cell>
          <cell r="AR49" t="str">
            <v>-</v>
          </cell>
          <cell r="AS49">
            <v>0</v>
          </cell>
          <cell r="AT49" t="str">
            <v/>
          </cell>
          <cell r="AU49">
            <v>0</v>
          </cell>
          <cell r="AV49" t="str">
            <v>-</v>
          </cell>
          <cell r="AW49">
            <v>0</v>
          </cell>
          <cell r="AX49" t="str">
            <v>-</v>
          </cell>
          <cell r="AY49">
            <v>0</v>
          </cell>
          <cell r="AZ49" t="str">
            <v/>
          </cell>
          <cell r="BA49">
            <v>0</v>
          </cell>
          <cell r="BB49" t="str">
            <v>-</v>
          </cell>
          <cell r="BC49">
            <v>0</v>
          </cell>
          <cell r="BD49" t="str">
            <v>-</v>
          </cell>
          <cell r="BE49">
            <v>0</v>
          </cell>
          <cell r="BF49" t="str">
            <v/>
          </cell>
          <cell r="BG49">
            <v>0</v>
          </cell>
          <cell r="BH49" t="str">
            <v>-</v>
          </cell>
          <cell r="BI49">
            <v>0</v>
          </cell>
          <cell r="BJ49" t="str">
            <v>-</v>
          </cell>
          <cell r="BK49">
            <v>0</v>
          </cell>
          <cell r="BL49">
            <v>0</v>
          </cell>
          <cell r="BM49" t="str">
            <v>-</v>
          </cell>
          <cell r="BN49">
            <v>15</v>
          </cell>
          <cell r="BO49" t="str">
            <v/>
          </cell>
          <cell r="BP49">
            <v>0</v>
          </cell>
          <cell r="BQ49">
            <v>0</v>
          </cell>
          <cell r="BR49" t="str">
            <v>-</v>
          </cell>
          <cell r="BS49">
            <v>0</v>
          </cell>
          <cell r="BT49">
            <v>0</v>
          </cell>
          <cell r="BU49" t="str">
            <v>-</v>
          </cell>
        </row>
        <row r="50">
          <cell r="A50" t="str">
            <v>39MD</v>
          </cell>
          <cell r="B50">
            <v>39</v>
          </cell>
          <cell r="C50" t="str">
            <v>MD</v>
          </cell>
          <cell r="D50" t="str">
            <v>Space Heating</v>
          </cell>
          <cell r="E50" t="str">
            <v>Optimized UnitaryAC Distribution/Control System</v>
          </cell>
          <cell r="F50" t="str">
            <v>Commercial</v>
          </cell>
          <cell r="G50" t="str">
            <v>Y</v>
          </cell>
          <cell r="M50" t="str">
            <v>NC,RENO</v>
          </cell>
          <cell r="N50" t="str">
            <v/>
          </cell>
          <cell r="O50">
            <v>2020</v>
          </cell>
          <cell r="P50">
            <v>2029</v>
          </cell>
          <cell r="Q50" t="str">
            <v>Small Office</v>
          </cell>
          <cell r="R50" t="str">
            <v/>
          </cell>
          <cell r="S50">
            <v>0</v>
          </cell>
          <cell r="T50">
            <v>0</v>
          </cell>
          <cell r="U50">
            <v>0</v>
          </cell>
          <cell r="V50">
            <v>0</v>
          </cell>
          <cell r="W50">
            <v>0.3</v>
          </cell>
          <cell r="X50" t="str">
            <v>-</v>
          </cell>
          <cell r="Y50" t="str">
            <v>-</v>
          </cell>
          <cell r="Z50" t="e">
            <v>#VALUE!</v>
          </cell>
          <cell r="AA50">
            <v>0</v>
          </cell>
          <cell r="AB50">
            <v>0</v>
          </cell>
          <cell r="AC50">
            <v>0</v>
          </cell>
          <cell r="AD50">
            <v>1.02</v>
          </cell>
          <cell r="AE50" t="str">
            <v>-</v>
          </cell>
          <cell r="AF50" t="e">
            <v>#VALUE!</v>
          </cell>
          <cell r="AG50">
            <v>0</v>
          </cell>
          <cell r="AH50">
            <v>0</v>
          </cell>
          <cell r="AI50">
            <v>0</v>
          </cell>
          <cell r="AJ50">
            <v>0</v>
          </cell>
          <cell r="AK50">
            <v>0</v>
          </cell>
          <cell r="AL50" t="str">
            <v>-</v>
          </cell>
          <cell r="AM50" t="str">
            <v>-</v>
          </cell>
          <cell r="AN50" t="str">
            <v/>
          </cell>
          <cell r="AO50">
            <v>0</v>
          </cell>
          <cell r="AP50" t="str">
            <v>-</v>
          </cell>
          <cell r="AQ50">
            <v>0</v>
          </cell>
          <cell r="AR50" t="str">
            <v>-</v>
          </cell>
          <cell r="AS50">
            <v>0</v>
          </cell>
          <cell r="AT50" t="str">
            <v/>
          </cell>
          <cell r="AU50">
            <v>0</v>
          </cell>
          <cell r="AV50" t="str">
            <v>-</v>
          </cell>
          <cell r="AW50">
            <v>0</v>
          </cell>
          <cell r="AX50" t="str">
            <v>-</v>
          </cell>
          <cell r="AY50">
            <v>0</v>
          </cell>
          <cell r="AZ50" t="str">
            <v/>
          </cell>
          <cell r="BA50">
            <v>0</v>
          </cell>
          <cell r="BB50" t="str">
            <v>-</v>
          </cell>
          <cell r="BC50">
            <v>0</v>
          </cell>
          <cell r="BD50" t="str">
            <v>-</v>
          </cell>
          <cell r="BE50">
            <v>0</v>
          </cell>
          <cell r="BF50" t="str">
            <v/>
          </cell>
          <cell r="BG50">
            <v>0</v>
          </cell>
          <cell r="BH50" t="str">
            <v>-</v>
          </cell>
          <cell r="BI50">
            <v>0</v>
          </cell>
          <cell r="BJ50" t="str">
            <v>-</v>
          </cell>
          <cell r="BK50">
            <v>0</v>
          </cell>
          <cell r="BL50">
            <v>0</v>
          </cell>
          <cell r="BM50" t="str">
            <v>-</v>
          </cell>
          <cell r="BN50">
            <v>15</v>
          </cell>
          <cell r="BO50" t="str">
            <v/>
          </cell>
          <cell r="BP50">
            <v>0</v>
          </cell>
          <cell r="BQ50">
            <v>0</v>
          </cell>
          <cell r="BR50" t="str">
            <v>-</v>
          </cell>
          <cell r="BS50">
            <v>0</v>
          </cell>
          <cell r="BT50">
            <v>0</v>
          </cell>
          <cell r="BU50" t="str">
            <v>-</v>
          </cell>
        </row>
        <row r="51">
          <cell r="A51" t="str">
            <v>40MD</v>
          </cell>
          <cell r="B51">
            <v>40</v>
          </cell>
          <cell r="C51" t="str">
            <v>MD</v>
          </cell>
          <cell r="D51" t="str">
            <v>Cooling</v>
          </cell>
          <cell r="E51" t="str">
            <v>Optimized UnitaryAC Distribution/Control System</v>
          </cell>
          <cell r="F51" t="str">
            <v>Commercial</v>
          </cell>
          <cell r="G51" t="str">
            <v>Y</v>
          </cell>
          <cell r="M51" t="str">
            <v>NC,RENO</v>
          </cell>
          <cell r="N51" t="str">
            <v/>
          </cell>
          <cell r="O51">
            <v>2020</v>
          </cell>
          <cell r="P51">
            <v>2029</v>
          </cell>
          <cell r="Q51" t="str">
            <v>Small Office</v>
          </cell>
          <cell r="R51" t="str">
            <v/>
          </cell>
          <cell r="S51">
            <v>0</v>
          </cell>
          <cell r="T51">
            <v>0</v>
          </cell>
          <cell r="U51">
            <v>0</v>
          </cell>
          <cell r="V51">
            <v>0</v>
          </cell>
          <cell r="W51">
            <v>0.3</v>
          </cell>
          <cell r="X51" t="str">
            <v>-</v>
          </cell>
          <cell r="Y51" t="str">
            <v>-</v>
          </cell>
          <cell r="Z51" t="e">
            <v>#VALUE!</v>
          </cell>
          <cell r="AA51">
            <v>0</v>
          </cell>
          <cell r="AB51">
            <v>0</v>
          </cell>
          <cell r="AC51">
            <v>0</v>
          </cell>
          <cell r="AD51">
            <v>1.02</v>
          </cell>
          <cell r="AE51" t="str">
            <v>-</v>
          </cell>
          <cell r="AF51" t="e">
            <v>#VALUE!</v>
          </cell>
          <cell r="AG51">
            <v>0</v>
          </cell>
          <cell r="AH51">
            <v>0</v>
          </cell>
          <cell r="AI51">
            <v>0</v>
          </cell>
          <cell r="AJ51">
            <v>0</v>
          </cell>
          <cell r="AK51">
            <v>0</v>
          </cell>
          <cell r="AL51" t="str">
            <v>-</v>
          </cell>
          <cell r="AM51" t="str">
            <v>-</v>
          </cell>
          <cell r="AN51" t="str">
            <v/>
          </cell>
          <cell r="AO51">
            <v>0</v>
          </cell>
          <cell r="AP51" t="str">
            <v>-</v>
          </cell>
          <cell r="AQ51">
            <v>0</v>
          </cell>
          <cell r="AR51" t="str">
            <v>-</v>
          </cell>
          <cell r="AS51">
            <v>0</v>
          </cell>
          <cell r="AT51" t="str">
            <v/>
          </cell>
          <cell r="AU51">
            <v>0</v>
          </cell>
          <cell r="AV51" t="str">
            <v>-</v>
          </cell>
          <cell r="AW51">
            <v>0</v>
          </cell>
          <cell r="AX51" t="str">
            <v>-</v>
          </cell>
          <cell r="AY51">
            <v>0</v>
          </cell>
          <cell r="AZ51" t="str">
            <v/>
          </cell>
          <cell r="BA51">
            <v>0</v>
          </cell>
          <cell r="BB51" t="str">
            <v>-</v>
          </cell>
          <cell r="BC51">
            <v>0</v>
          </cell>
          <cell r="BD51" t="str">
            <v>-</v>
          </cell>
          <cell r="BE51">
            <v>0</v>
          </cell>
          <cell r="BF51" t="str">
            <v/>
          </cell>
          <cell r="BG51">
            <v>0</v>
          </cell>
          <cell r="BH51" t="str">
            <v>-</v>
          </cell>
          <cell r="BI51">
            <v>0</v>
          </cell>
          <cell r="BJ51" t="str">
            <v>-</v>
          </cell>
          <cell r="BK51">
            <v>0</v>
          </cell>
          <cell r="BL51">
            <v>0</v>
          </cell>
          <cell r="BM51" t="str">
            <v>-</v>
          </cell>
          <cell r="BN51">
            <v>15</v>
          </cell>
          <cell r="BO51" t="str">
            <v/>
          </cell>
          <cell r="BP51">
            <v>0</v>
          </cell>
          <cell r="BQ51">
            <v>0</v>
          </cell>
          <cell r="BR51" t="str">
            <v>-</v>
          </cell>
          <cell r="BS51">
            <v>0</v>
          </cell>
          <cell r="BT51">
            <v>0</v>
          </cell>
          <cell r="BU51" t="str">
            <v>-</v>
          </cell>
        </row>
        <row r="52">
          <cell r="A52" t="str">
            <v>41MD</v>
          </cell>
          <cell r="B52">
            <v>41</v>
          </cell>
          <cell r="C52" t="str">
            <v>MD</v>
          </cell>
          <cell r="D52" t="str">
            <v>Space Heating</v>
          </cell>
          <cell r="E52" t="str">
            <v>Optimized UnitaryAC Distribution/Control System</v>
          </cell>
          <cell r="F52" t="str">
            <v>Commercial</v>
          </cell>
          <cell r="G52" t="str">
            <v>Y</v>
          </cell>
          <cell r="M52" t="str">
            <v>NC,RENO</v>
          </cell>
          <cell r="N52" t="str">
            <v/>
          </cell>
          <cell r="O52">
            <v>2020</v>
          </cell>
          <cell r="P52">
            <v>2029</v>
          </cell>
          <cell r="Q52" t="str">
            <v>Small Office</v>
          </cell>
          <cell r="R52" t="str">
            <v/>
          </cell>
          <cell r="S52">
            <v>0</v>
          </cell>
          <cell r="T52">
            <v>0</v>
          </cell>
          <cell r="U52">
            <v>0</v>
          </cell>
          <cell r="V52">
            <v>0</v>
          </cell>
          <cell r="W52">
            <v>0.3</v>
          </cell>
          <cell r="X52" t="str">
            <v>-</v>
          </cell>
          <cell r="Y52" t="str">
            <v>-</v>
          </cell>
          <cell r="Z52" t="e">
            <v>#VALUE!</v>
          </cell>
          <cell r="AA52">
            <v>0</v>
          </cell>
          <cell r="AB52">
            <v>0</v>
          </cell>
          <cell r="AC52">
            <v>0</v>
          </cell>
          <cell r="AD52">
            <v>1.02</v>
          </cell>
          <cell r="AE52" t="str">
            <v>-</v>
          </cell>
          <cell r="AF52" t="e">
            <v>#VALUE!</v>
          </cell>
          <cell r="AG52">
            <v>0</v>
          </cell>
          <cell r="AH52">
            <v>0</v>
          </cell>
          <cell r="AI52">
            <v>0</v>
          </cell>
          <cell r="AJ52">
            <v>0</v>
          </cell>
          <cell r="AK52">
            <v>0</v>
          </cell>
          <cell r="AL52" t="str">
            <v>-</v>
          </cell>
          <cell r="AM52" t="str">
            <v>-</v>
          </cell>
          <cell r="AN52" t="str">
            <v/>
          </cell>
          <cell r="AO52">
            <v>0</v>
          </cell>
          <cell r="AP52" t="str">
            <v>-</v>
          </cell>
          <cell r="AQ52">
            <v>0</v>
          </cell>
          <cell r="AR52" t="str">
            <v>-</v>
          </cell>
          <cell r="AS52">
            <v>0</v>
          </cell>
          <cell r="AT52" t="str">
            <v/>
          </cell>
          <cell r="AU52">
            <v>0</v>
          </cell>
          <cell r="AV52" t="str">
            <v>-</v>
          </cell>
          <cell r="AW52">
            <v>0</v>
          </cell>
          <cell r="AX52" t="str">
            <v>-</v>
          </cell>
          <cell r="AY52">
            <v>0</v>
          </cell>
          <cell r="AZ52" t="str">
            <v/>
          </cell>
          <cell r="BA52">
            <v>0</v>
          </cell>
          <cell r="BB52" t="str">
            <v>-</v>
          </cell>
          <cell r="BC52">
            <v>0</v>
          </cell>
          <cell r="BD52" t="str">
            <v>-</v>
          </cell>
          <cell r="BE52">
            <v>0</v>
          </cell>
          <cell r="BF52" t="str">
            <v/>
          </cell>
          <cell r="BG52">
            <v>0</v>
          </cell>
          <cell r="BH52" t="str">
            <v>-</v>
          </cell>
          <cell r="BI52">
            <v>0</v>
          </cell>
          <cell r="BJ52" t="str">
            <v>-</v>
          </cell>
          <cell r="BK52">
            <v>0</v>
          </cell>
          <cell r="BL52">
            <v>0</v>
          </cell>
          <cell r="BM52" t="str">
            <v>-</v>
          </cell>
          <cell r="BN52">
            <v>15</v>
          </cell>
          <cell r="BO52" t="str">
            <v/>
          </cell>
          <cell r="BP52">
            <v>0</v>
          </cell>
          <cell r="BQ52">
            <v>0</v>
          </cell>
          <cell r="BR52" t="str">
            <v>-</v>
          </cell>
          <cell r="BS52">
            <v>0</v>
          </cell>
          <cell r="BT52">
            <v>0</v>
          </cell>
          <cell r="BU52" t="str">
            <v>-</v>
          </cell>
        </row>
        <row r="53">
          <cell r="A53" t="str">
            <v>42MD</v>
          </cell>
          <cell r="B53">
            <v>42</v>
          </cell>
          <cell r="C53" t="str">
            <v>MD</v>
          </cell>
          <cell r="D53" t="str">
            <v>Cooling</v>
          </cell>
          <cell r="E53" t="str">
            <v>Optimized Chiller Distribution/Control System</v>
          </cell>
          <cell r="F53" t="str">
            <v>Commercial</v>
          </cell>
          <cell r="G53" t="str">
            <v>Y</v>
          </cell>
          <cell r="M53" t="str">
            <v>NC,RENO</v>
          </cell>
          <cell r="N53" t="str">
            <v/>
          </cell>
          <cell r="O53">
            <v>2020</v>
          </cell>
          <cell r="P53">
            <v>2029</v>
          </cell>
          <cell r="Q53" t="str">
            <v>Large Office</v>
          </cell>
          <cell r="R53" t="str">
            <v/>
          </cell>
          <cell r="S53">
            <v>0</v>
          </cell>
          <cell r="T53">
            <v>0</v>
          </cell>
          <cell r="U53">
            <v>0</v>
          </cell>
          <cell r="V53">
            <v>0</v>
          </cell>
          <cell r="W53">
            <v>0.2</v>
          </cell>
          <cell r="X53" t="str">
            <v>-</v>
          </cell>
          <cell r="Y53" t="str">
            <v>-</v>
          </cell>
          <cell r="Z53" t="e">
            <v>#VALUE!</v>
          </cell>
          <cell r="AA53">
            <v>0</v>
          </cell>
          <cell r="AB53">
            <v>0</v>
          </cell>
          <cell r="AC53">
            <v>0</v>
          </cell>
          <cell r="AD53">
            <v>1.02</v>
          </cell>
          <cell r="AE53" t="str">
            <v>-</v>
          </cell>
          <cell r="AF53" t="e">
            <v>#VALUE!</v>
          </cell>
          <cell r="AG53">
            <v>0</v>
          </cell>
          <cell r="AH53">
            <v>0</v>
          </cell>
          <cell r="AI53">
            <v>0</v>
          </cell>
          <cell r="AJ53">
            <v>0</v>
          </cell>
          <cell r="AK53">
            <v>0</v>
          </cell>
          <cell r="AL53" t="str">
            <v>-</v>
          </cell>
          <cell r="AM53" t="str">
            <v>-</v>
          </cell>
          <cell r="AN53" t="str">
            <v/>
          </cell>
          <cell r="AO53">
            <v>0</v>
          </cell>
          <cell r="AP53" t="str">
            <v>-</v>
          </cell>
          <cell r="AQ53">
            <v>0</v>
          </cell>
          <cell r="AR53" t="str">
            <v>-</v>
          </cell>
          <cell r="AS53">
            <v>0</v>
          </cell>
          <cell r="AT53" t="str">
            <v/>
          </cell>
          <cell r="AU53">
            <v>0</v>
          </cell>
          <cell r="AV53" t="str">
            <v>-</v>
          </cell>
          <cell r="AW53">
            <v>0</v>
          </cell>
          <cell r="AX53" t="str">
            <v>-</v>
          </cell>
          <cell r="AY53">
            <v>0</v>
          </cell>
          <cell r="AZ53" t="str">
            <v/>
          </cell>
          <cell r="BA53">
            <v>0</v>
          </cell>
          <cell r="BB53" t="str">
            <v>-</v>
          </cell>
          <cell r="BC53">
            <v>0</v>
          </cell>
          <cell r="BD53" t="str">
            <v>-</v>
          </cell>
          <cell r="BE53">
            <v>0</v>
          </cell>
          <cell r="BF53" t="str">
            <v/>
          </cell>
          <cell r="BG53">
            <v>0</v>
          </cell>
          <cell r="BH53" t="str">
            <v>-</v>
          </cell>
          <cell r="BI53">
            <v>0</v>
          </cell>
          <cell r="BJ53" t="str">
            <v>-</v>
          </cell>
          <cell r="BK53">
            <v>0</v>
          </cell>
          <cell r="BL53">
            <v>0</v>
          </cell>
          <cell r="BM53" t="str">
            <v>-</v>
          </cell>
          <cell r="BN53">
            <v>15</v>
          </cell>
          <cell r="BO53" t="str">
            <v/>
          </cell>
          <cell r="BP53">
            <v>0</v>
          </cell>
          <cell r="BQ53">
            <v>0</v>
          </cell>
          <cell r="BR53" t="str">
            <v>-</v>
          </cell>
          <cell r="BS53">
            <v>0</v>
          </cell>
          <cell r="BT53">
            <v>0</v>
          </cell>
          <cell r="BU53" t="str">
            <v>-</v>
          </cell>
        </row>
        <row r="54">
          <cell r="A54" t="str">
            <v>43MD</v>
          </cell>
          <cell r="B54">
            <v>43</v>
          </cell>
          <cell r="C54" t="str">
            <v>MD</v>
          </cell>
          <cell r="D54" t="str">
            <v>Cooling</v>
          </cell>
          <cell r="E54" t="str">
            <v>Cool Roof - MD</v>
          </cell>
          <cell r="F54" t="str">
            <v>Commercial</v>
          </cell>
          <cell r="G54" t="str">
            <v>Y</v>
          </cell>
          <cell r="M54" t="str">
            <v>NC,RENO</v>
          </cell>
          <cell r="N54" t="str">
            <v/>
          </cell>
          <cell r="O54">
            <v>2020</v>
          </cell>
          <cell r="P54">
            <v>2029</v>
          </cell>
          <cell r="Q54" t="str">
            <v>Small Office</v>
          </cell>
          <cell r="R54" t="str">
            <v/>
          </cell>
          <cell r="S54">
            <v>0</v>
          </cell>
          <cell r="T54">
            <v>0</v>
          </cell>
          <cell r="U54">
            <v>0</v>
          </cell>
          <cell r="V54">
            <v>0</v>
          </cell>
          <cell r="W54">
            <v>9.3888888888888883E-2</v>
          </cell>
          <cell r="X54" t="str">
            <v>-</v>
          </cell>
          <cell r="Y54" t="str">
            <v>NY TRM V6.1</v>
          </cell>
          <cell r="Z54" t="e">
            <v>#VALUE!</v>
          </cell>
          <cell r="AA54">
            <v>0</v>
          </cell>
          <cell r="AB54">
            <v>0</v>
          </cell>
          <cell r="AC54">
            <v>0</v>
          </cell>
          <cell r="AD54">
            <v>3.6982248520710059</v>
          </cell>
          <cell r="AE54" t="str">
            <v>Mid Atlantic TRM</v>
          </cell>
          <cell r="AF54" t="e">
            <v>#VALUE!</v>
          </cell>
          <cell r="AG54">
            <v>0</v>
          </cell>
          <cell r="AH54">
            <v>0</v>
          </cell>
          <cell r="AI54">
            <v>0</v>
          </cell>
          <cell r="AJ54">
            <v>0</v>
          </cell>
          <cell r="AK54">
            <v>0</v>
          </cell>
          <cell r="AL54" t="str">
            <v>-</v>
          </cell>
          <cell r="AM54" t="str">
            <v>-</v>
          </cell>
          <cell r="AN54" t="str">
            <v/>
          </cell>
          <cell r="AO54">
            <v>0</v>
          </cell>
          <cell r="AP54" t="str">
            <v>-</v>
          </cell>
          <cell r="AQ54">
            <v>0</v>
          </cell>
          <cell r="AR54" t="str">
            <v>-</v>
          </cell>
          <cell r="AS54">
            <v>0</v>
          </cell>
          <cell r="AT54" t="str">
            <v/>
          </cell>
          <cell r="AU54">
            <v>0</v>
          </cell>
          <cell r="AV54" t="str">
            <v>-</v>
          </cell>
          <cell r="AW54">
            <v>0</v>
          </cell>
          <cell r="AX54" t="str">
            <v>-</v>
          </cell>
          <cell r="AY54">
            <v>0</v>
          </cell>
          <cell r="AZ54" t="str">
            <v/>
          </cell>
          <cell r="BA54">
            <v>0</v>
          </cell>
          <cell r="BB54" t="str">
            <v>-</v>
          </cell>
          <cell r="BC54">
            <v>0</v>
          </cell>
          <cell r="BD54" t="str">
            <v>-</v>
          </cell>
          <cell r="BE54">
            <v>0</v>
          </cell>
          <cell r="BF54" t="str">
            <v/>
          </cell>
          <cell r="BG54">
            <v>0</v>
          </cell>
          <cell r="BH54" t="str">
            <v>-</v>
          </cell>
          <cell r="BI54">
            <v>0</v>
          </cell>
          <cell r="BJ54" t="str">
            <v>-</v>
          </cell>
          <cell r="BK54">
            <v>0</v>
          </cell>
          <cell r="BL54">
            <v>0</v>
          </cell>
          <cell r="BM54" t="str">
            <v>-</v>
          </cell>
          <cell r="BN54">
            <v>15</v>
          </cell>
          <cell r="BO54" t="str">
            <v/>
          </cell>
          <cell r="BP54">
            <v>0</v>
          </cell>
          <cell r="BQ54">
            <v>0</v>
          </cell>
          <cell r="BR54" t="str">
            <v>-</v>
          </cell>
          <cell r="BS54">
            <v>0</v>
          </cell>
          <cell r="BT54">
            <v>0</v>
          </cell>
          <cell r="BU54" t="str">
            <v>-</v>
          </cell>
        </row>
        <row r="55">
          <cell r="A55" t="str">
            <v>44MD</v>
          </cell>
          <cell r="B55">
            <v>44</v>
          </cell>
          <cell r="C55" t="str">
            <v>MD</v>
          </cell>
          <cell r="D55" t="str">
            <v>Space Heating</v>
          </cell>
          <cell r="E55" t="str">
            <v>Cool Roof - MD</v>
          </cell>
          <cell r="F55" t="str">
            <v>Commercial</v>
          </cell>
          <cell r="G55" t="str">
            <v>Y</v>
          </cell>
          <cell r="M55" t="str">
            <v>NC,RENO</v>
          </cell>
          <cell r="N55" t="str">
            <v/>
          </cell>
          <cell r="O55">
            <v>2020</v>
          </cell>
          <cell r="P55">
            <v>2029</v>
          </cell>
          <cell r="Q55" t="str">
            <v>Small Office</v>
          </cell>
          <cell r="R55" t="str">
            <v/>
          </cell>
          <cell r="S55">
            <v>0</v>
          </cell>
          <cell r="T55">
            <v>0</v>
          </cell>
          <cell r="U55">
            <v>0</v>
          </cell>
          <cell r="V55">
            <v>0</v>
          </cell>
          <cell r="W55">
            <v>-2.3668639053254441E-2</v>
          </cell>
          <cell r="X55" t="str">
            <v>-</v>
          </cell>
          <cell r="Y55" t="str">
            <v>-</v>
          </cell>
          <cell r="Z55" t="e">
            <v>#VALUE!</v>
          </cell>
          <cell r="AA55">
            <v>0</v>
          </cell>
          <cell r="AB55">
            <v>0</v>
          </cell>
          <cell r="AC55">
            <v>0</v>
          </cell>
          <cell r="AD55">
            <v>0</v>
          </cell>
          <cell r="AE55" t="str">
            <v>-</v>
          </cell>
          <cell r="AF55" t="e">
            <v>#VALUE!</v>
          </cell>
          <cell r="AG55">
            <v>0</v>
          </cell>
          <cell r="AH55">
            <v>0</v>
          </cell>
          <cell r="AI55">
            <v>0</v>
          </cell>
          <cell r="AJ55">
            <v>0</v>
          </cell>
          <cell r="AK55">
            <v>0</v>
          </cell>
          <cell r="AL55" t="str">
            <v>-</v>
          </cell>
          <cell r="AM55" t="str">
            <v>-</v>
          </cell>
          <cell r="AN55" t="str">
            <v/>
          </cell>
          <cell r="AO55">
            <v>0</v>
          </cell>
          <cell r="AP55" t="str">
            <v>-</v>
          </cell>
          <cell r="AQ55">
            <v>0</v>
          </cell>
          <cell r="AR55" t="str">
            <v>-</v>
          </cell>
          <cell r="AS55">
            <v>0</v>
          </cell>
          <cell r="AT55" t="str">
            <v/>
          </cell>
          <cell r="AU55">
            <v>0</v>
          </cell>
          <cell r="AV55" t="str">
            <v>-</v>
          </cell>
          <cell r="AW55">
            <v>0</v>
          </cell>
          <cell r="AX55" t="str">
            <v>-</v>
          </cell>
          <cell r="AY55">
            <v>0</v>
          </cell>
          <cell r="AZ55" t="str">
            <v/>
          </cell>
          <cell r="BA55">
            <v>0</v>
          </cell>
          <cell r="BB55" t="str">
            <v>-</v>
          </cell>
          <cell r="BC55">
            <v>0</v>
          </cell>
          <cell r="BD55" t="str">
            <v>-</v>
          </cell>
          <cell r="BE55">
            <v>0</v>
          </cell>
          <cell r="BF55" t="str">
            <v/>
          </cell>
          <cell r="BG55">
            <v>0</v>
          </cell>
          <cell r="BH55" t="str">
            <v>-</v>
          </cell>
          <cell r="BI55">
            <v>0</v>
          </cell>
          <cell r="BJ55" t="str">
            <v>-</v>
          </cell>
          <cell r="BK55">
            <v>0</v>
          </cell>
          <cell r="BL55">
            <v>0</v>
          </cell>
          <cell r="BM55" t="str">
            <v>-</v>
          </cell>
          <cell r="BN55">
            <v>15</v>
          </cell>
          <cell r="BO55" t="str">
            <v/>
          </cell>
          <cell r="BP55">
            <v>0</v>
          </cell>
          <cell r="BQ55">
            <v>0</v>
          </cell>
          <cell r="BR55" t="str">
            <v>-</v>
          </cell>
          <cell r="BS55">
            <v>0</v>
          </cell>
          <cell r="BT55">
            <v>0</v>
          </cell>
          <cell r="BU55" t="str">
            <v>-</v>
          </cell>
        </row>
        <row r="56">
          <cell r="A56" t="str">
            <v>45MD</v>
          </cell>
          <cell r="B56">
            <v>45</v>
          </cell>
          <cell r="C56" t="str">
            <v>MD</v>
          </cell>
          <cell r="D56" t="str">
            <v>Cooling</v>
          </cell>
          <cell r="E56" t="str">
            <v>Cool Roof - MD</v>
          </cell>
          <cell r="F56" t="str">
            <v>Commercial</v>
          </cell>
          <cell r="G56" t="str">
            <v>Y</v>
          </cell>
          <cell r="M56" t="str">
            <v>NC,RENO</v>
          </cell>
          <cell r="N56" t="str">
            <v/>
          </cell>
          <cell r="O56">
            <v>2020</v>
          </cell>
          <cell r="P56">
            <v>2029</v>
          </cell>
          <cell r="Q56" t="str">
            <v>Small Office</v>
          </cell>
          <cell r="R56" t="str">
            <v/>
          </cell>
          <cell r="S56">
            <v>0</v>
          </cell>
          <cell r="T56">
            <v>0</v>
          </cell>
          <cell r="U56">
            <v>0</v>
          </cell>
          <cell r="V56">
            <v>0</v>
          </cell>
          <cell r="W56">
            <v>9.3888888888888883E-2</v>
          </cell>
          <cell r="X56" t="str">
            <v>-</v>
          </cell>
          <cell r="Y56" t="str">
            <v>-</v>
          </cell>
          <cell r="Z56" t="e">
            <v>#VALUE!</v>
          </cell>
          <cell r="AA56">
            <v>0</v>
          </cell>
          <cell r="AB56">
            <v>0</v>
          </cell>
          <cell r="AC56">
            <v>0</v>
          </cell>
          <cell r="AD56">
            <v>3.6982248520710059</v>
          </cell>
          <cell r="AE56" t="str">
            <v>-</v>
          </cell>
          <cell r="AF56" t="e">
            <v>#VALUE!</v>
          </cell>
          <cell r="AG56">
            <v>0</v>
          </cell>
          <cell r="AH56">
            <v>0</v>
          </cell>
          <cell r="AI56">
            <v>0</v>
          </cell>
          <cell r="AJ56">
            <v>0</v>
          </cell>
          <cell r="AK56">
            <v>0</v>
          </cell>
          <cell r="AL56" t="str">
            <v>-</v>
          </cell>
          <cell r="AM56" t="str">
            <v>-</v>
          </cell>
          <cell r="AN56" t="str">
            <v/>
          </cell>
          <cell r="AO56">
            <v>0</v>
          </cell>
          <cell r="AP56" t="str">
            <v>-</v>
          </cell>
          <cell r="AQ56">
            <v>0</v>
          </cell>
          <cell r="AR56" t="str">
            <v>-</v>
          </cell>
          <cell r="AS56">
            <v>0</v>
          </cell>
          <cell r="AT56" t="str">
            <v/>
          </cell>
          <cell r="AU56">
            <v>0</v>
          </cell>
          <cell r="AV56" t="str">
            <v>-</v>
          </cell>
          <cell r="AW56">
            <v>0</v>
          </cell>
          <cell r="AX56" t="str">
            <v>-</v>
          </cell>
          <cell r="AY56">
            <v>0</v>
          </cell>
          <cell r="AZ56" t="str">
            <v/>
          </cell>
          <cell r="BA56">
            <v>0</v>
          </cell>
          <cell r="BB56" t="str">
            <v>-</v>
          </cell>
          <cell r="BC56">
            <v>0</v>
          </cell>
          <cell r="BD56" t="str">
            <v>-</v>
          </cell>
          <cell r="BE56">
            <v>0</v>
          </cell>
          <cell r="BF56" t="str">
            <v/>
          </cell>
          <cell r="BG56">
            <v>0</v>
          </cell>
          <cell r="BH56" t="str">
            <v>-</v>
          </cell>
          <cell r="BI56">
            <v>0</v>
          </cell>
          <cell r="BJ56" t="str">
            <v>-</v>
          </cell>
          <cell r="BK56">
            <v>0</v>
          </cell>
          <cell r="BL56">
            <v>0</v>
          </cell>
          <cell r="BM56" t="str">
            <v>-</v>
          </cell>
          <cell r="BN56">
            <v>15</v>
          </cell>
          <cell r="BO56" t="str">
            <v/>
          </cell>
          <cell r="BP56">
            <v>0</v>
          </cell>
          <cell r="BQ56">
            <v>0</v>
          </cell>
          <cell r="BR56" t="str">
            <v>-</v>
          </cell>
          <cell r="BS56">
            <v>0</v>
          </cell>
          <cell r="BT56">
            <v>0</v>
          </cell>
          <cell r="BU56" t="str">
            <v>-</v>
          </cell>
        </row>
        <row r="57">
          <cell r="A57" t="str">
            <v>46MD</v>
          </cell>
          <cell r="B57">
            <v>46</v>
          </cell>
          <cell r="C57" t="str">
            <v>MD</v>
          </cell>
          <cell r="D57" t="str">
            <v>Space Heating</v>
          </cell>
          <cell r="E57" t="str">
            <v>Cool Roof - MD</v>
          </cell>
          <cell r="F57" t="str">
            <v>Commercial</v>
          </cell>
          <cell r="G57" t="str">
            <v>Y</v>
          </cell>
          <cell r="M57" t="str">
            <v>NC,RENO</v>
          </cell>
          <cell r="N57" t="str">
            <v/>
          </cell>
          <cell r="O57">
            <v>2020</v>
          </cell>
          <cell r="P57">
            <v>2029</v>
          </cell>
          <cell r="Q57" t="str">
            <v>Small Office</v>
          </cell>
          <cell r="R57" t="str">
            <v/>
          </cell>
          <cell r="S57">
            <v>0</v>
          </cell>
          <cell r="T57">
            <v>0</v>
          </cell>
          <cell r="U57">
            <v>0</v>
          </cell>
          <cell r="V57">
            <v>0</v>
          </cell>
          <cell r="W57">
            <v>-2.3668639053254441E-2</v>
          </cell>
          <cell r="X57" t="str">
            <v>-</v>
          </cell>
          <cell r="Y57" t="str">
            <v>-</v>
          </cell>
          <cell r="Z57" t="e">
            <v>#VALUE!</v>
          </cell>
          <cell r="AA57">
            <v>0</v>
          </cell>
          <cell r="AB57">
            <v>0</v>
          </cell>
          <cell r="AC57">
            <v>0</v>
          </cell>
          <cell r="AD57">
            <v>0</v>
          </cell>
          <cell r="AE57" t="str">
            <v>-</v>
          </cell>
          <cell r="AF57" t="e">
            <v>#VALUE!</v>
          </cell>
          <cell r="AG57">
            <v>0</v>
          </cell>
          <cell r="AH57">
            <v>0</v>
          </cell>
          <cell r="AI57">
            <v>0</v>
          </cell>
          <cell r="AJ57">
            <v>0</v>
          </cell>
          <cell r="AK57">
            <v>0</v>
          </cell>
          <cell r="AL57" t="str">
            <v>-</v>
          </cell>
          <cell r="AM57" t="str">
            <v>-</v>
          </cell>
          <cell r="AN57" t="str">
            <v/>
          </cell>
          <cell r="AO57">
            <v>0</v>
          </cell>
          <cell r="AP57" t="str">
            <v>-</v>
          </cell>
          <cell r="AQ57">
            <v>0</v>
          </cell>
          <cell r="AR57" t="str">
            <v>-</v>
          </cell>
          <cell r="AS57">
            <v>0</v>
          </cell>
          <cell r="AT57" t="str">
            <v/>
          </cell>
          <cell r="AU57">
            <v>0</v>
          </cell>
          <cell r="AV57" t="str">
            <v>-</v>
          </cell>
          <cell r="AW57">
            <v>0</v>
          </cell>
          <cell r="AX57" t="str">
            <v>-</v>
          </cell>
          <cell r="AY57">
            <v>0</v>
          </cell>
          <cell r="AZ57" t="str">
            <v/>
          </cell>
          <cell r="BA57">
            <v>0</v>
          </cell>
          <cell r="BB57" t="str">
            <v>-</v>
          </cell>
          <cell r="BC57">
            <v>0</v>
          </cell>
          <cell r="BD57" t="str">
            <v>-</v>
          </cell>
          <cell r="BE57">
            <v>0</v>
          </cell>
          <cell r="BF57" t="str">
            <v/>
          </cell>
          <cell r="BG57">
            <v>0</v>
          </cell>
          <cell r="BH57" t="str">
            <v>-</v>
          </cell>
          <cell r="BI57">
            <v>0</v>
          </cell>
          <cell r="BJ57" t="str">
            <v>-</v>
          </cell>
          <cell r="BK57">
            <v>0</v>
          </cell>
          <cell r="BL57">
            <v>0</v>
          </cell>
          <cell r="BM57" t="str">
            <v>-</v>
          </cell>
          <cell r="BN57">
            <v>15</v>
          </cell>
          <cell r="BO57" t="str">
            <v/>
          </cell>
          <cell r="BP57">
            <v>0</v>
          </cell>
          <cell r="BQ57">
            <v>0</v>
          </cell>
          <cell r="BR57" t="str">
            <v>-</v>
          </cell>
          <cell r="BS57">
            <v>0</v>
          </cell>
          <cell r="BT57">
            <v>0</v>
          </cell>
          <cell r="BU57" t="str">
            <v>-</v>
          </cell>
        </row>
        <row r="58">
          <cell r="A58" t="str">
            <v>47MD</v>
          </cell>
          <cell r="B58">
            <v>47</v>
          </cell>
          <cell r="C58" t="str">
            <v>MD</v>
          </cell>
          <cell r="D58" t="str">
            <v>Cooling</v>
          </cell>
          <cell r="E58" t="str">
            <v>Cool Roof - MD</v>
          </cell>
          <cell r="F58" t="str">
            <v>Commercial</v>
          </cell>
          <cell r="G58" t="str">
            <v>Y</v>
          </cell>
          <cell r="M58" t="str">
            <v>NC,RENO</v>
          </cell>
          <cell r="N58" t="str">
            <v/>
          </cell>
          <cell r="O58">
            <v>2020</v>
          </cell>
          <cell r="P58">
            <v>2029</v>
          </cell>
          <cell r="Q58" t="str">
            <v>Small Office</v>
          </cell>
          <cell r="R58" t="str">
            <v/>
          </cell>
          <cell r="S58">
            <v>0</v>
          </cell>
          <cell r="T58">
            <v>0</v>
          </cell>
          <cell r="U58">
            <v>0</v>
          </cell>
          <cell r="V58">
            <v>0</v>
          </cell>
          <cell r="W58">
            <v>9.3888888888888883E-2</v>
          </cell>
          <cell r="X58" t="str">
            <v>-</v>
          </cell>
          <cell r="Y58" t="str">
            <v>-</v>
          </cell>
          <cell r="Z58" t="e">
            <v>#VALUE!</v>
          </cell>
          <cell r="AA58">
            <v>0</v>
          </cell>
          <cell r="AB58">
            <v>0</v>
          </cell>
          <cell r="AC58">
            <v>0</v>
          </cell>
          <cell r="AD58">
            <v>3.6982248520710059</v>
          </cell>
          <cell r="AE58" t="str">
            <v>-</v>
          </cell>
          <cell r="AF58" t="e">
            <v>#VALUE!</v>
          </cell>
          <cell r="AG58">
            <v>0</v>
          </cell>
          <cell r="AH58">
            <v>0</v>
          </cell>
          <cell r="AI58">
            <v>0</v>
          </cell>
          <cell r="AJ58">
            <v>0</v>
          </cell>
          <cell r="AK58">
            <v>0</v>
          </cell>
          <cell r="AL58" t="str">
            <v>-</v>
          </cell>
          <cell r="AM58" t="str">
            <v>-</v>
          </cell>
          <cell r="AN58" t="str">
            <v/>
          </cell>
          <cell r="AO58">
            <v>0</v>
          </cell>
          <cell r="AP58" t="str">
            <v>-</v>
          </cell>
          <cell r="AQ58">
            <v>0</v>
          </cell>
          <cell r="AR58" t="str">
            <v>-</v>
          </cell>
          <cell r="AS58">
            <v>0</v>
          </cell>
          <cell r="AT58" t="str">
            <v/>
          </cell>
          <cell r="AU58">
            <v>0</v>
          </cell>
          <cell r="AV58" t="str">
            <v>-</v>
          </cell>
          <cell r="AW58">
            <v>0</v>
          </cell>
          <cell r="AX58" t="str">
            <v>-</v>
          </cell>
          <cell r="AY58">
            <v>0</v>
          </cell>
          <cell r="AZ58" t="str">
            <v/>
          </cell>
          <cell r="BA58">
            <v>0</v>
          </cell>
          <cell r="BB58" t="str">
            <v>-</v>
          </cell>
          <cell r="BC58">
            <v>0</v>
          </cell>
          <cell r="BD58" t="str">
            <v>-</v>
          </cell>
          <cell r="BE58">
            <v>0</v>
          </cell>
          <cell r="BF58" t="str">
            <v/>
          </cell>
          <cell r="BG58">
            <v>0</v>
          </cell>
          <cell r="BH58" t="str">
            <v>-</v>
          </cell>
          <cell r="BI58">
            <v>0</v>
          </cell>
          <cell r="BJ58" t="str">
            <v>-</v>
          </cell>
          <cell r="BK58">
            <v>0</v>
          </cell>
          <cell r="BL58">
            <v>0</v>
          </cell>
          <cell r="BM58" t="str">
            <v>-</v>
          </cell>
          <cell r="BN58">
            <v>15</v>
          </cell>
          <cell r="BO58" t="str">
            <v/>
          </cell>
          <cell r="BP58">
            <v>0</v>
          </cell>
          <cell r="BQ58">
            <v>0</v>
          </cell>
          <cell r="BR58" t="str">
            <v>-</v>
          </cell>
          <cell r="BS58">
            <v>0</v>
          </cell>
          <cell r="BT58">
            <v>0</v>
          </cell>
          <cell r="BU58" t="str">
            <v>-</v>
          </cell>
        </row>
        <row r="59">
          <cell r="A59" t="str">
            <v>48MD</v>
          </cell>
          <cell r="B59">
            <v>48</v>
          </cell>
          <cell r="C59" t="str">
            <v>MD</v>
          </cell>
          <cell r="D59" t="str">
            <v>Space Heating</v>
          </cell>
          <cell r="E59" t="str">
            <v>Cool Roof - MD</v>
          </cell>
          <cell r="F59" t="str">
            <v>Commercial</v>
          </cell>
          <cell r="G59" t="str">
            <v>Y</v>
          </cell>
          <cell r="M59" t="str">
            <v>NC,RENO</v>
          </cell>
          <cell r="N59" t="str">
            <v/>
          </cell>
          <cell r="O59">
            <v>2020</v>
          </cell>
          <cell r="P59">
            <v>2029</v>
          </cell>
          <cell r="Q59" t="str">
            <v>Small Office</v>
          </cell>
          <cell r="R59" t="str">
            <v/>
          </cell>
          <cell r="S59">
            <v>0</v>
          </cell>
          <cell r="T59">
            <v>0</v>
          </cell>
          <cell r="U59">
            <v>0</v>
          </cell>
          <cell r="V59">
            <v>0</v>
          </cell>
          <cell r="W59">
            <v>-2.3668639053254441E-2</v>
          </cell>
          <cell r="X59" t="str">
            <v>-</v>
          </cell>
          <cell r="Y59" t="str">
            <v>-</v>
          </cell>
          <cell r="Z59" t="e">
            <v>#VALUE!</v>
          </cell>
          <cell r="AA59">
            <v>0</v>
          </cell>
          <cell r="AB59">
            <v>0</v>
          </cell>
          <cell r="AC59">
            <v>0</v>
          </cell>
          <cell r="AD59">
            <v>0</v>
          </cell>
          <cell r="AE59" t="str">
            <v>-</v>
          </cell>
          <cell r="AF59" t="e">
            <v>#VALUE!</v>
          </cell>
          <cell r="AG59">
            <v>0</v>
          </cell>
          <cell r="AH59">
            <v>0</v>
          </cell>
          <cell r="AI59">
            <v>0</v>
          </cell>
          <cell r="AJ59">
            <v>0</v>
          </cell>
          <cell r="AK59">
            <v>0</v>
          </cell>
          <cell r="AL59" t="str">
            <v>-</v>
          </cell>
          <cell r="AM59" t="str">
            <v>-</v>
          </cell>
          <cell r="AN59" t="str">
            <v/>
          </cell>
          <cell r="AO59">
            <v>0</v>
          </cell>
          <cell r="AP59" t="str">
            <v>-</v>
          </cell>
          <cell r="AQ59">
            <v>0</v>
          </cell>
          <cell r="AR59" t="str">
            <v>-</v>
          </cell>
          <cell r="AS59">
            <v>0</v>
          </cell>
          <cell r="AT59" t="str">
            <v/>
          </cell>
          <cell r="AU59">
            <v>0</v>
          </cell>
          <cell r="AV59" t="str">
            <v>-</v>
          </cell>
          <cell r="AW59">
            <v>0</v>
          </cell>
          <cell r="AX59" t="str">
            <v>-</v>
          </cell>
          <cell r="AY59">
            <v>0</v>
          </cell>
          <cell r="AZ59" t="str">
            <v/>
          </cell>
          <cell r="BA59">
            <v>0</v>
          </cell>
          <cell r="BB59" t="str">
            <v>-</v>
          </cell>
          <cell r="BC59">
            <v>0</v>
          </cell>
          <cell r="BD59" t="str">
            <v>-</v>
          </cell>
          <cell r="BE59">
            <v>0</v>
          </cell>
          <cell r="BF59" t="str">
            <v/>
          </cell>
          <cell r="BG59">
            <v>0</v>
          </cell>
          <cell r="BH59" t="str">
            <v>-</v>
          </cell>
          <cell r="BI59">
            <v>0</v>
          </cell>
          <cell r="BJ59" t="str">
            <v>-</v>
          </cell>
          <cell r="BK59">
            <v>0</v>
          </cell>
          <cell r="BL59">
            <v>0</v>
          </cell>
          <cell r="BM59" t="str">
            <v>-</v>
          </cell>
          <cell r="BN59">
            <v>15</v>
          </cell>
          <cell r="BO59" t="str">
            <v/>
          </cell>
          <cell r="BP59">
            <v>0</v>
          </cell>
          <cell r="BQ59">
            <v>0</v>
          </cell>
          <cell r="BR59" t="str">
            <v>-</v>
          </cell>
          <cell r="BS59">
            <v>0</v>
          </cell>
          <cell r="BT59">
            <v>0</v>
          </cell>
          <cell r="BU59" t="str">
            <v>-</v>
          </cell>
        </row>
        <row r="60">
          <cell r="A60" t="str">
            <v>49MD</v>
          </cell>
          <cell r="B60">
            <v>49</v>
          </cell>
          <cell r="C60" t="str">
            <v>MD</v>
          </cell>
          <cell r="D60" t="str">
            <v>Cooling</v>
          </cell>
          <cell r="E60" t="str">
            <v>Cool Roof - MD</v>
          </cell>
          <cell r="F60" t="str">
            <v>Commercial</v>
          </cell>
          <cell r="G60" t="str">
            <v>Y</v>
          </cell>
          <cell r="M60" t="str">
            <v>NC,RENO</v>
          </cell>
          <cell r="N60" t="str">
            <v/>
          </cell>
          <cell r="O60">
            <v>2020</v>
          </cell>
          <cell r="P60">
            <v>2029</v>
          </cell>
          <cell r="Q60" t="str">
            <v>Small Office</v>
          </cell>
          <cell r="R60" t="str">
            <v/>
          </cell>
          <cell r="S60">
            <v>0</v>
          </cell>
          <cell r="T60">
            <v>0</v>
          </cell>
          <cell r="U60">
            <v>0</v>
          </cell>
          <cell r="V60">
            <v>0</v>
          </cell>
          <cell r="W60">
            <v>9.3888888888888883E-2</v>
          </cell>
          <cell r="X60" t="str">
            <v>-</v>
          </cell>
          <cell r="Y60" t="str">
            <v>-</v>
          </cell>
          <cell r="Z60" t="e">
            <v>#VALUE!</v>
          </cell>
          <cell r="AA60">
            <v>0</v>
          </cell>
          <cell r="AB60">
            <v>0</v>
          </cell>
          <cell r="AC60">
            <v>0</v>
          </cell>
          <cell r="AD60">
            <v>3.6982248520710059</v>
          </cell>
          <cell r="AE60" t="str">
            <v>-</v>
          </cell>
          <cell r="AF60" t="e">
            <v>#VALUE!</v>
          </cell>
          <cell r="AG60">
            <v>0</v>
          </cell>
          <cell r="AH60">
            <v>0</v>
          </cell>
          <cell r="AI60">
            <v>0</v>
          </cell>
          <cell r="AJ60">
            <v>0</v>
          </cell>
          <cell r="AK60">
            <v>0</v>
          </cell>
          <cell r="AL60" t="str">
            <v>-</v>
          </cell>
          <cell r="AM60" t="str">
            <v>-</v>
          </cell>
          <cell r="AN60" t="str">
            <v/>
          </cell>
          <cell r="AO60">
            <v>0</v>
          </cell>
          <cell r="AP60" t="str">
            <v>-</v>
          </cell>
          <cell r="AQ60">
            <v>0</v>
          </cell>
          <cell r="AR60" t="str">
            <v>-</v>
          </cell>
          <cell r="AS60">
            <v>0</v>
          </cell>
          <cell r="AT60" t="str">
            <v/>
          </cell>
          <cell r="AU60">
            <v>0</v>
          </cell>
          <cell r="AV60" t="str">
            <v>-</v>
          </cell>
          <cell r="AW60">
            <v>0</v>
          </cell>
          <cell r="AX60" t="str">
            <v>-</v>
          </cell>
          <cell r="AY60">
            <v>0</v>
          </cell>
          <cell r="AZ60" t="str">
            <v/>
          </cell>
          <cell r="BA60">
            <v>0</v>
          </cell>
          <cell r="BB60" t="str">
            <v>-</v>
          </cell>
          <cell r="BC60">
            <v>0</v>
          </cell>
          <cell r="BD60" t="str">
            <v>-</v>
          </cell>
          <cell r="BE60">
            <v>0</v>
          </cell>
          <cell r="BF60" t="str">
            <v/>
          </cell>
          <cell r="BG60">
            <v>0</v>
          </cell>
          <cell r="BH60" t="str">
            <v>-</v>
          </cell>
          <cell r="BI60">
            <v>0</v>
          </cell>
          <cell r="BJ60" t="str">
            <v>-</v>
          </cell>
          <cell r="BK60">
            <v>0</v>
          </cell>
          <cell r="BL60">
            <v>0</v>
          </cell>
          <cell r="BM60" t="str">
            <v>-</v>
          </cell>
          <cell r="BN60">
            <v>15</v>
          </cell>
          <cell r="BO60" t="str">
            <v/>
          </cell>
          <cell r="BP60">
            <v>0</v>
          </cell>
          <cell r="BQ60">
            <v>0</v>
          </cell>
          <cell r="BR60" t="str">
            <v>-</v>
          </cell>
          <cell r="BS60">
            <v>0</v>
          </cell>
          <cell r="BT60">
            <v>0</v>
          </cell>
          <cell r="BU60" t="str">
            <v>-</v>
          </cell>
        </row>
        <row r="61">
          <cell r="A61" t="str">
            <v>50MD</v>
          </cell>
          <cell r="B61">
            <v>50</v>
          </cell>
          <cell r="C61" t="str">
            <v>MD</v>
          </cell>
          <cell r="D61" t="str">
            <v>Space Heating</v>
          </cell>
          <cell r="E61" t="str">
            <v>Cool Roof - MD</v>
          </cell>
          <cell r="F61" t="str">
            <v>Commercial</v>
          </cell>
          <cell r="G61" t="str">
            <v>Y</v>
          </cell>
          <cell r="M61" t="str">
            <v>NC,RENO</v>
          </cell>
          <cell r="N61" t="str">
            <v/>
          </cell>
          <cell r="O61">
            <v>2020</v>
          </cell>
          <cell r="P61">
            <v>2029</v>
          </cell>
          <cell r="Q61" t="str">
            <v>Small Office</v>
          </cell>
          <cell r="R61" t="str">
            <v/>
          </cell>
          <cell r="S61">
            <v>0</v>
          </cell>
          <cell r="T61">
            <v>0</v>
          </cell>
          <cell r="U61">
            <v>0</v>
          </cell>
          <cell r="V61">
            <v>0</v>
          </cell>
          <cell r="W61">
            <v>-2.3668639053254441E-2</v>
          </cell>
          <cell r="X61" t="str">
            <v>-</v>
          </cell>
          <cell r="Y61" t="str">
            <v>-</v>
          </cell>
          <cell r="Z61" t="e">
            <v>#VALUE!</v>
          </cell>
          <cell r="AA61">
            <v>0</v>
          </cell>
          <cell r="AB61">
            <v>0</v>
          </cell>
          <cell r="AC61">
            <v>0</v>
          </cell>
          <cell r="AD61">
            <v>0</v>
          </cell>
          <cell r="AE61" t="str">
            <v>-</v>
          </cell>
          <cell r="AF61" t="e">
            <v>#VALUE!</v>
          </cell>
          <cell r="AG61">
            <v>0</v>
          </cell>
          <cell r="AH61">
            <v>0</v>
          </cell>
          <cell r="AI61">
            <v>0</v>
          </cell>
          <cell r="AJ61">
            <v>0</v>
          </cell>
          <cell r="AK61">
            <v>0</v>
          </cell>
          <cell r="AL61" t="str">
            <v>-</v>
          </cell>
          <cell r="AM61" t="str">
            <v>-</v>
          </cell>
          <cell r="AN61" t="str">
            <v/>
          </cell>
          <cell r="AO61">
            <v>0</v>
          </cell>
          <cell r="AP61" t="str">
            <v>-</v>
          </cell>
          <cell r="AQ61">
            <v>0</v>
          </cell>
          <cell r="AR61" t="str">
            <v>-</v>
          </cell>
          <cell r="AS61">
            <v>0</v>
          </cell>
          <cell r="AT61" t="str">
            <v/>
          </cell>
          <cell r="AU61">
            <v>0</v>
          </cell>
          <cell r="AV61" t="str">
            <v>-</v>
          </cell>
          <cell r="AW61">
            <v>0</v>
          </cell>
          <cell r="AX61" t="str">
            <v>-</v>
          </cell>
          <cell r="AY61">
            <v>0</v>
          </cell>
          <cell r="AZ61" t="str">
            <v/>
          </cell>
          <cell r="BA61">
            <v>0</v>
          </cell>
          <cell r="BB61" t="str">
            <v>-</v>
          </cell>
          <cell r="BC61">
            <v>0</v>
          </cell>
          <cell r="BD61" t="str">
            <v>-</v>
          </cell>
          <cell r="BE61">
            <v>0</v>
          </cell>
          <cell r="BF61" t="str">
            <v/>
          </cell>
          <cell r="BG61">
            <v>0</v>
          </cell>
          <cell r="BH61" t="str">
            <v>-</v>
          </cell>
          <cell r="BI61">
            <v>0</v>
          </cell>
          <cell r="BJ61" t="str">
            <v>-</v>
          </cell>
          <cell r="BK61">
            <v>0</v>
          </cell>
          <cell r="BL61">
            <v>0</v>
          </cell>
          <cell r="BM61" t="str">
            <v>-</v>
          </cell>
          <cell r="BN61">
            <v>15</v>
          </cell>
          <cell r="BO61" t="str">
            <v/>
          </cell>
          <cell r="BP61">
            <v>0</v>
          </cell>
          <cell r="BQ61">
            <v>0</v>
          </cell>
          <cell r="BR61" t="str">
            <v>-</v>
          </cell>
          <cell r="BS61">
            <v>0</v>
          </cell>
          <cell r="BT61">
            <v>0</v>
          </cell>
          <cell r="BU61" t="str">
            <v>-</v>
          </cell>
        </row>
        <row r="62">
          <cell r="A62" t="str">
            <v>43RET</v>
          </cell>
          <cell r="B62">
            <v>43</v>
          </cell>
          <cell r="C62" t="str">
            <v>RET</v>
          </cell>
          <cell r="D62" t="str">
            <v>Cooling</v>
          </cell>
          <cell r="E62" t="str">
            <v>Cool Roof - MD</v>
          </cell>
          <cell r="F62" t="str">
            <v>Commercial</v>
          </cell>
          <cell r="G62" t="str">
            <v>Y</v>
          </cell>
          <cell r="M62" t="str">
            <v>RET</v>
          </cell>
          <cell r="N62" t="str">
            <v/>
          </cell>
          <cell r="O62">
            <v>2020</v>
          </cell>
          <cell r="P62">
            <v>2029</v>
          </cell>
          <cell r="Q62" t="str">
            <v>Small Office</v>
          </cell>
          <cell r="R62" t="str">
            <v/>
          </cell>
          <cell r="S62">
            <v>0</v>
          </cell>
          <cell r="T62">
            <v>0</v>
          </cell>
          <cell r="U62">
            <v>0</v>
          </cell>
          <cell r="V62">
            <v>0</v>
          </cell>
          <cell r="W62">
            <v>9.3888888888888883E-2</v>
          </cell>
          <cell r="X62" t="str">
            <v>-</v>
          </cell>
          <cell r="Y62" t="str">
            <v>NY TRM V6.1</v>
          </cell>
          <cell r="Z62" t="e">
            <v>#VALUE!</v>
          </cell>
          <cell r="AA62">
            <v>0</v>
          </cell>
          <cell r="AB62">
            <v>0</v>
          </cell>
          <cell r="AC62">
            <v>0</v>
          </cell>
          <cell r="AD62">
            <v>9.615384615384615</v>
          </cell>
          <cell r="AE62" t="str">
            <v>Mid Atlantic TRM</v>
          </cell>
          <cell r="AF62" t="e">
            <v>#VALUE!</v>
          </cell>
          <cell r="AG62">
            <v>15</v>
          </cell>
          <cell r="AH62">
            <v>10</v>
          </cell>
          <cell r="AI62">
            <v>1000</v>
          </cell>
          <cell r="AJ62">
            <v>5.9171597633136095</v>
          </cell>
          <cell r="AK62">
            <v>1</v>
          </cell>
          <cell r="AL62" t="str">
            <v>-</v>
          </cell>
          <cell r="AM62" t="str">
            <v>-</v>
          </cell>
          <cell r="AN62" t="str">
            <v/>
          </cell>
          <cell r="AO62">
            <v>0</v>
          </cell>
          <cell r="AP62" t="str">
            <v>-</v>
          </cell>
          <cell r="AQ62">
            <v>0</v>
          </cell>
          <cell r="AR62" t="str">
            <v>-</v>
          </cell>
          <cell r="AS62">
            <v>0</v>
          </cell>
          <cell r="AT62" t="str">
            <v/>
          </cell>
          <cell r="AU62">
            <v>0</v>
          </cell>
          <cell r="AV62" t="str">
            <v>-</v>
          </cell>
          <cell r="AW62">
            <v>0</v>
          </cell>
          <cell r="AX62" t="str">
            <v>-</v>
          </cell>
          <cell r="AY62">
            <v>0</v>
          </cell>
          <cell r="AZ62" t="str">
            <v/>
          </cell>
          <cell r="BA62">
            <v>0</v>
          </cell>
          <cell r="BB62" t="str">
            <v>-</v>
          </cell>
          <cell r="BC62">
            <v>0</v>
          </cell>
          <cell r="BD62" t="str">
            <v>-</v>
          </cell>
          <cell r="BE62">
            <v>0</v>
          </cell>
          <cell r="BF62" t="str">
            <v/>
          </cell>
          <cell r="BG62">
            <v>0</v>
          </cell>
          <cell r="BH62" t="str">
            <v>-</v>
          </cell>
          <cell r="BI62">
            <v>0</v>
          </cell>
          <cell r="BJ62" t="str">
            <v>-</v>
          </cell>
          <cell r="BK62">
            <v>0</v>
          </cell>
          <cell r="BL62">
            <v>0</v>
          </cell>
          <cell r="BM62" t="str">
            <v>-</v>
          </cell>
          <cell r="BN62">
            <v>15</v>
          </cell>
          <cell r="BO62" t="str">
            <v/>
          </cell>
          <cell r="BP62">
            <v>0</v>
          </cell>
          <cell r="BQ62">
            <v>0</v>
          </cell>
          <cell r="BR62" t="str">
            <v>-</v>
          </cell>
          <cell r="BS62">
            <v>0</v>
          </cell>
          <cell r="BT62">
            <v>0</v>
          </cell>
          <cell r="BU62" t="str">
            <v>-</v>
          </cell>
        </row>
        <row r="63">
          <cell r="A63" t="str">
            <v>44RET</v>
          </cell>
          <cell r="B63">
            <v>44</v>
          </cell>
          <cell r="C63" t="str">
            <v>RET</v>
          </cell>
          <cell r="D63" t="str">
            <v>Space Heating</v>
          </cell>
          <cell r="E63" t="str">
            <v>Cool Roof - MD</v>
          </cell>
          <cell r="F63" t="str">
            <v>Commercial</v>
          </cell>
          <cell r="G63" t="str">
            <v>Y</v>
          </cell>
          <cell r="M63" t="str">
            <v>RET</v>
          </cell>
          <cell r="N63" t="str">
            <v/>
          </cell>
          <cell r="O63">
            <v>2020</v>
          </cell>
          <cell r="P63">
            <v>2029</v>
          </cell>
          <cell r="Q63" t="str">
            <v>Small Office</v>
          </cell>
          <cell r="R63" t="str">
            <v/>
          </cell>
          <cell r="S63">
            <v>0</v>
          </cell>
          <cell r="T63">
            <v>0</v>
          </cell>
          <cell r="U63">
            <v>0</v>
          </cell>
          <cell r="V63">
            <v>0</v>
          </cell>
          <cell r="W63">
            <v>-2.3668639053254441E-2</v>
          </cell>
          <cell r="X63" t="str">
            <v>-</v>
          </cell>
          <cell r="Y63" t="str">
            <v>-</v>
          </cell>
          <cell r="Z63" t="e">
            <v>#VALUE!</v>
          </cell>
          <cell r="AA63">
            <v>0</v>
          </cell>
          <cell r="AB63">
            <v>0</v>
          </cell>
          <cell r="AC63">
            <v>0</v>
          </cell>
          <cell r="AD63">
            <v>0</v>
          </cell>
          <cell r="AE63" t="str">
            <v>-</v>
          </cell>
          <cell r="AF63" t="e">
            <v>#VALUE!</v>
          </cell>
          <cell r="AG63">
            <v>0</v>
          </cell>
          <cell r="AH63">
            <v>0</v>
          </cell>
          <cell r="AI63">
            <v>0</v>
          </cell>
          <cell r="AJ63">
            <v>0</v>
          </cell>
          <cell r="AK63">
            <v>0</v>
          </cell>
          <cell r="AL63" t="str">
            <v>-</v>
          </cell>
          <cell r="AM63" t="str">
            <v>-</v>
          </cell>
          <cell r="AN63" t="str">
            <v/>
          </cell>
          <cell r="AO63">
            <v>0</v>
          </cell>
          <cell r="AP63" t="str">
            <v>-</v>
          </cell>
          <cell r="AQ63">
            <v>0</v>
          </cell>
          <cell r="AR63" t="str">
            <v>-</v>
          </cell>
          <cell r="AS63">
            <v>0</v>
          </cell>
          <cell r="AT63" t="str">
            <v/>
          </cell>
          <cell r="AU63">
            <v>0</v>
          </cell>
          <cell r="AV63" t="str">
            <v>-</v>
          </cell>
          <cell r="AW63">
            <v>0</v>
          </cell>
          <cell r="AX63" t="str">
            <v>-</v>
          </cell>
          <cell r="AY63">
            <v>0</v>
          </cell>
          <cell r="AZ63" t="str">
            <v/>
          </cell>
          <cell r="BA63">
            <v>0</v>
          </cell>
          <cell r="BB63" t="str">
            <v>-</v>
          </cell>
          <cell r="BC63">
            <v>0</v>
          </cell>
          <cell r="BD63" t="str">
            <v>-</v>
          </cell>
          <cell r="BE63">
            <v>0</v>
          </cell>
          <cell r="BF63" t="str">
            <v/>
          </cell>
          <cell r="BG63">
            <v>0</v>
          </cell>
          <cell r="BH63" t="str">
            <v>-</v>
          </cell>
          <cell r="BI63">
            <v>0</v>
          </cell>
          <cell r="BJ63" t="str">
            <v>-</v>
          </cell>
          <cell r="BK63">
            <v>0</v>
          </cell>
          <cell r="BL63">
            <v>0</v>
          </cell>
          <cell r="BM63" t="str">
            <v>-</v>
          </cell>
          <cell r="BN63">
            <v>15</v>
          </cell>
          <cell r="BO63" t="str">
            <v/>
          </cell>
          <cell r="BP63">
            <v>0</v>
          </cell>
          <cell r="BQ63">
            <v>0</v>
          </cell>
          <cell r="BR63" t="str">
            <v>-</v>
          </cell>
          <cell r="BS63">
            <v>0</v>
          </cell>
          <cell r="BT63">
            <v>0</v>
          </cell>
          <cell r="BU63" t="str">
            <v>-</v>
          </cell>
        </row>
        <row r="64">
          <cell r="A64" t="str">
            <v>45RET</v>
          </cell>
          <cell r="B64">
            <v>45</v>
          </cell>
          <cell r="C64" t="str">
            <v>RET</v>
          </cell>
          <cell r="D64" t="str">
            <v>Cooling</v>
          </cell>
          <cell r="E64" t="str">
            <v>Cool Roof - MD</v>
          </cell>
          <cell r="F64" t="str">
            <v>Commercial</v>
          </cell>
          <cell r="G64" t="str">
            <v>Y</v>
          </cell>
          <cell r="M64" t="str">
            <v>RET</v>
          </cell>
          <cell r="N64" t="str">
            <v/>
          </cell>
          <cell r="O64">
            <v>2020</v>
          </cell>
          <cell r="P64">
            <v>2029</v>
          </cell>
          <cell r="Q64" t="str">
            <v>Small Office</v>
          </cell>
          <cell r="R64" t="str">
            <v/>
          </cell>
          <cell r="S64">
            <v>0</v>
          </cell>
          <cell r="T64">
            <v>0</v>
          </cell>
          <cell r="U64">
            <v>0</v>
          </cell>
          <cell r="V64">
            <v>0</v>
          </cell>
          <cell r="W64">
            <v>9.3888888888888883E-2</v>
          </cell>
          <cell r="X64" t="str">
            <v>-</v>
          </cell>
          <cell r="Y64" t="str">
            <v>-</v>
          </cell>
          <cell r="Z64" t="e">
            <v>#VALUE!</v>
          </cell>
          <cell r="AA64">
            <v>0</v>
          </cell>
          <cell r="AB64">
            <v>0</v>
          </cell>
          <cell r="AC64">
            <v>0</v>
          </cell>
          <cell r="AD64">
            <v>9.615384615384615</v>
          </cell>
          <cell r="AE64" t="str">
            <v>-</v>
          </cell>
          <cell r="AF64" t="e">
            <v>#VALUE!</v>
          </cell>
          <cell r="AG64">
            <v>15</v>
          </cell>
          <cell r="AH64">
            <v>10</v>
          </cell>
          <cell r="AI64">
            <v>1000</v>
          </cell>
          <cell r="AJ64">
            <v>5.9171597633136095</v>
          </cell>
          <cell r="AK64">
            <v>1</v>
          </cell>
          <cell r="AL64" t="str">
            <v>-</v>
          </cell>
          <cell r="AM64" t="str">
            <v>-</v>
          </cell>
          <cell r="AN64" t="str">
            <v/>
          </cell>
          <cell r="AO64">
            <v>0</v>
          </cell>
          <cell r="AP64" t="str">
            <v>-</v>
          </cell>
          <cell r="AQ64">
            <v>0</v>
          </cell>
          <cell r="AR64" t="str">
            <v>-</v>
          </cell>
          <cell r="AS64">
            <v>0</v>
          </cell>
          <cell r="AT64" t="str">
            <v/>
          </cell>
          <cell r="AU64">
            <v>0</v>
          </cell>
          <cell r="AV64" t="str">
            <v>-</v>
          </cell>
          <cell r="AW64">
            <v>0</v>
          </cell>
          <cell r="AX64" t="str">
            <v>-</v>
          </cell>
          <cell r="AY64">
            <v>0</v>
          </cell>
          <cell r="AZ64" t="str">
            <v/>
          </cell>
          <cell r="BA64">
            <v>0</v>
          </cell>
          <cell r="BB64" t="str">
            <v>-</v>
          </cell>
          <cell r="BC64">
            <v>0</v>
          </cell>
          <cell r="BD64" t="str">
            <v>-</v>
          </cell>
          <cell r="BE64">
            <v>0</v>
          </cell>
          <cell r="BF64" t="str">
            <v/>
          </cell>
          <cell r="BG64">
            <v>0</v>
          </cell>
          <cell r="BH64" t="str">
            <v>-</v>
          </cell>
          <cell r="BI64">
            <v>0</v>
          </cell>
          <cell r="BJ64" t="str">
            <v>-</v>
          </cell>
          <cell r="BK64">
            <v>0</v>
          </cell>
          <cell r="BL64">
            <v>0</v>
          </cell>
          <cell r="BM64" t="str">
            <v>-</v>
          </cell>
          <cell r="BN64">
            <v>15</v>
          </cell>
          <cell r="BO64" t="str">
            <v/>
          </cell>
          <cell r="BP64">
            <v>0</v>
          </cell>
          <cell r="BQ64">
            <v>0</v>
          </cell>
          <cell r="BR64" t="str">
            <v>-</v>
          </cell>
          <cell r="BS64">
            <v>0</v>
          </cell>
          <cell r="BT64">
            <v>0</v>
          </cell>
          <cell r="BU64" t="str">
            <v>-</v>
          </cell>
        </row>
        <row r="65">
          <cell r="A65" t="str">
            <v>46RET</v>
          </cell>
          <cell r="B65">
            <v>46</v>
          </cell>
          <cell r="C65" t="str">
            <v>RET</v>
          </cell>
          <cell r="D65" t="str">
            <v>Space Heating</v>
          </cell>
          <cell r="E65" t="str">
            <v>Cool Roof - MD</v>
          </cell>
          <cell r="F65" t="str">
            <v>Commercial</v>
          </cell>
          <cell r="G65" t="str">
            <v>Y</v>
          </cell>
          <cell r="M65" t="str">
            <v>RET</v>
          </cell>
          <cell r="N65" t="str">
            <v/>
          </cell>
          <cell r="O65">
            <v>2020</v>
          </cell>
          <cell r="P65">
            <v>2029</v>
          </cell>
          <cell r="Q65" t="str">
            <v>Small Office</v>
          </cell>
          <cell r="R65" t="str">
            <v/>
          </cell>
          <cell r="S65">
            <v>0</v>
          </cell>
          <cell r="T65">
            <v>0</v>
          </cell>
          <cell r="U65">
            <v>0</v>
          </cell>
          <cell r="V65">
            <v>0</v>
          </cell>
          <cell r="W65">
            <v>-2.3668639053254441E-2</v>
          </cell>
          <cell r="X65" t="str">
            <v>-</v>
          </cell>
          <cell r="Y65" t="str">
            <v>-</v>
          </cell>
          <cell r="Z65" t="e">
            <v>#VALUE!</v>
          </cell>
          <cell r="AA65">
            <v>0</v>
          </cell>
          <cell r="AB65">
            <v>0</v>
          </cell>
          <cell r="AC65">
            <v>0</v>
          </cell>
          <cell r="AD65">
            <v>0</v>
          </cell>
          <cell r="AE65" t="str">
            <v>-</v>
          </cell>
          <cell r="AF65" t="e">
            <v>#VALUE!</v>
          </cell>
          <cell r="AG65">
            <v>0</v>
          </cell>
          <cell r="AH65">
            <v>0</v>
          </cell>
          <cell r="AI65">
            <v>0</v>
          </cell>
          <cell r="AJ65">
            <v>0</v>
          </cell>
          <cell r="AK65">
            <v>0</v>
          </cell>
          <cell r="AL65" t="str">
            <v>-</v>
          </cell>
          <cell r="AM65" t="str">
            <v>-</v>
          </cell>
          <cell r="AN65" t="str">
            <v/>
          </cell>
          <cell r="AO65">
            <v>0</v>
          </cell>
          <cell r="AP65" t="str">
            <v>-</v>
          </cell>
          <cell r="AQ65">
            <v>0</v>
          </cell>
          <cell r="AR65" t="str">
            <v>-</v>
          </cell>
          <cell r="AS65">
            <v>0</v>
          </cell>
          <cell r="AT65" t="str">
            <v/>
          </cell>
          <cell r="AU65">
            <v>0</v>
          </cell>
          <cell r="AV65" t="str">
            <v>-</v>
          </cell>
          <cell r="AW65">
            <v>0</v>
          </cell>
          <cell r="AX65" t="str">
            <v>-</v>
          </cell>
          <cell r="AY65">
            <v>0</v>
          </cell>
          <cell r="AZ65" t="str">
            <v/>
          </cell>
          <cell r="BA65">
            <v>0</v>
          </cell>
          <cell r="BB65" t="str">
            <v>-</v>
          </cell>
          <cell r="BC65">
            <v>0</v>
          </cell>
          <cell r="BD65" t="str">
            <v>-</v>
          </cell>
          <cell r="BE65">
            <v>0</v>
          </cell>
          <cell r="BF65" t="str">
            <v/>
          </cell>
          <cell r="BG65">
            <v>0</v>
          </cell>
          <cell r="BH65" t="str">
            <v>-</v>
          </cell>
          <cell r="BI65">
            <v>0</v>
          </cell>
          <cell r="BJ65" t="str">
            <v>-</v>
          </cell>
          <cell r="BK65">
            <v>0</v>
          </cell>
          <cell r="BL65">
            <v>0</v>
          </cell>
          <cell r="BM65" t="str">
            <v>-</v>
          </cell>
          <cell r="BN65">
            <v>15</v>
          </cell>
          <cell r="BO65" t="str">
            <v/>
          </cell>
          <cell r="BP65">
            <v>0</v>
          </cell>
          <cell r="BQ65">
            <v>0</v>
          </cell>
          <cell r="BR65" t="str">
            <v>-</v>
          </cell>
          <cell r="BS65">
            <v>0</v>
          </cell>
          <cell r="BT65">
            <v>0</v>
          </cell>
          <cell r="BU65" t="str">
            <v>-</v>
          </cell>
        </row>
        <row r="66">
          <cell r="A66" t="str">
            <v>47RET</v>
          </cell>
          <cell r="B66">
            <v>47</v>
          </cell>
          <cell r="C66" t="str">
            <v>RET</v>
          </cell>
          <cell r="D66" t="str">
            <v>Cooling</v>
          </cell>
          <cell r="E66" t="str">
            <v>Cool Roof - MD</v>
          </cell>
          <cell r="F66" t="str">
            <v>Commercial</v>
          </cell>
          <cell r="G66" t="str">
            <v>Y</v>
          </cell>
          <cell r="M66" t="str">
            <v>RET</v>
          </cell>
          <cell r="N66" t="str">
            <v/>
          </cell>
          <cell r="O66">
            <v>2020</v>
          </cell>
          <cell r="P66">
            <v>2029</v>
          </cell>
          <cell r="Q66" t="str">
            <v>Small Office</v>
          </cell>
          <cell r="R66" t="str">
            <v/>
          </cell>
          <cell r="S66">
            <v>0</v>
          </cell>
          <cell r="T66">
            <v>0</v>
          </cell>
          <cell r="U66">
            <v>0</v>
          </cell>
          <cell r="V66">
            <v>0</v>
          </cell>
          <cell r="W66">
            <v>9.3888888888888883E-2</v>
          </cell>
          <cell r="X66" t="str">
            <v>-</v>
          </cell>
          <cell r="Y66" t="str">
            <v>-</v>
          </cell>
          <cell r="Z66" t="e">
            <v>#VALUE!</v>
          </cell>
          <cell r="AA66">
            <v>0</v>
          </cell>
          <cell r="AB66">
            <v>0</v>
          </cell>
          <cell r="AC66">
            <v>0</v>
          </cell>
          <cell r="AD66">
            <v>9.615384615384615</v>
          </cell>
          <cell r="AE66" t="str">
            <v>-</v>
          </cell>
          <cell r="AF66" t="e">
            <v>#VALUE!</v>
          </cell>
          <cell r="AG66">
            <v>15</v>
          </cell>
          <cell r="AH66">
            <v>10</v>
          </cell>
          <cell r="AI66">
            <v>1000</v>
          </cell>
          <cell r="AJ66">
            <v>5.9171597633136095</v>
          </cell>
          <cell r="AK66">
            <v>1</v>
          </cell>
          <cell r="AL66" t="str">
            <v>-</v>
          </cell>
          <cell r="AM66" t="str">
            <v>-</v>
          </cell>
          <cell r="AN66" t="str">
            <v/>
          </cell>
          <cell r="AO66">
            <v>0</v>
          </cell>
          <cell r="AP66" t="str">
            <v>-</v>
          </cell>
          <cell r="AQ66">
            <v>0</v>
          </cell>
          <cell r="AR66" t="str">
            <v>-</v>
          </cell>
          <cell r="AS66">
            <v>0</v>
          </cell>
          <cell r="AT66" t="str">
            <v/>
          </cell>
          <cell r="AU66">
            <v>0</v>
          </cell>
          <cell r="AV66" t="str">
            <v>-</v>
          </cell>
          <cell r="AW66">
            <v>0</v>
          </cell>
          <cell r="AX66" t="str">
            <v>-</v>
          </cell>
          <cell r="AY66">
            <v>0</v>
          </cell>
          <cell r="AZ66" t="str">
            <v/>
          </cell>
          <cell r="BA66">
            <v>0</v>
          </cell>
          <cell r="BB66" t="str">
            <v>-</v>
          </cell>
          <cell r="BC66">
            <v>0</v>
          </cell>
          <cell r="BD66" t="str">
            <v>-</v>
          </cell>
          <cell r="BE66">
            <v>0</v>
          </cell>
          <cell r="BF66" t="str">
            <v/>
          </cell>
          <cell r="BG66">
            <v>0</v>
          </cell>
          <cell r="BH66" t="str">
            <v>-</v>
          </cell>
          <cell r="BI66">
            <v>0</v>
          </cell>
          <cell r="BJ66" t="str">
            <v>-</v>
          </cell>
          <cell r="BK66">
            <v>0</v>
          </cell>
          <cell r="BL66">
            <v>0</v>
          </cell>
          <cell r="BM66" t="str">
            <v>-</v>
          </cell>
          <cell r="BN66">
            <v>15</v>
          </cell>
          <cell r="BO66" t="str">
            <v/>
          </cell>
          <cell r="BP66">
            <v>0</v>
          </cell>
          <cell r="BQ66">
            <v>0</v>
          </cell>
          <cell r="BR66" t="str">
            <v>-</v>
          </cell>
          <cell r="BS66">
            <v>0</v>
          </cell>
          <cell r="BT66">
            <v>0</v>
          </cell>
          <cell r="BU66" t="str">
            <v>-</v>
          </cell>
        </row>
        <row r="67">
          <cell r="A67" t="str">
            <v>48RET</v>
          </cell>
          <cell r="B67">
            <v>48</v>
          </cell>
          <cell r="C67" t="str">
            <v>RET</v>
          </cell>
          <cell r="D67" t="str">
            <v>Space Heating</v>
          </cell>
          <cell r="E67" t="str">
            <v>Cool Roof - MD</v>
          </cell>
          <cell r="F67" t="str">
            <v>Commercial</v>
          </cell>
          <cell r="G67" t="str">
            <v>Y</v>
          </cell>
          <cell r="M67" t="str">
            <v>RET</v>
          </cell>
          <cell r="N67" t="str">
            <v/>
          </cell>
          <cell r="O67">
            <v>2020</v>
          </cell>
          <cell r="P67">
            <v>2029</v>
          </cell>
          <cell r="Q67" t="str">
            <v>Small Office</v>
          </cell>
          <cell r="R67" t="str">
            <v/>
          </cell>
          <cell r="S67">
            <v>0</v>
          </cell>
          <cell r="T67">
            <v>0</v>
          </cell>
          <cell r="U67">
            <v>0</v>
          </cell>
          <cell r="V67">
            <v>0</v>
          </cell>
          <cell r="W67">
            <v>-2.3668639053254441E-2</v>
          </cell>
          <cell r="X67" t="str">
            <v>-</v>
          </cell>
          <cell r="Y67" t="str">
            <v>-</v>
          </cell>
          <cell r="Z67" t="e">
            <v>#VALUE!</v>
          </cell>
          <cell r="AA67">
            <v>0</v>
          </cell>
          <cell r="AB67">
            <v>0</v>
          </cell>
          <cell r="AC67">
            <v>0</v>
          </cell>
          <cell r="AD67">
            <v>0</v>
          </cell>
          <cell r="AE67" t="str">
            <v>-</v>
          </cell>
          <cell r="AF67" t="e">
            <v>#VALUE!</v>
          </cell>
          <cell r="AG67">
            <v>0</v>
          </cell>
          <cell r="AH67">
            <v>0</v>
          </cell>
          <cell r="AI67">
            <v>0</v>
          </cell>
          <cell r="AJ67">
            <v>0</v>
          </cell>
          <cell r="AK67">
            <v>0</v>
          </cell>
          <cell r="AL67" t="str">
            <v>-</v>
          </cell>
          <cell r="AM67" t="str">
            <v>-</v>
          </cell>
          <cell r="AN67" t="str">
            <v/>
          </cell>
          <cell r="AO67">
            <v>0</v>
          </cell>
          <cell r="AP67" t="str">
            <v>-</v>
          </cell>
          <cell r="AQ67">
            <v>0</v>
          </cell>
          <cell r="AR67" t="str">
            <v>-</v>
          </cell>
          <cell r="AS67">
            <v>0</v>
          </cell>
          <cell r="AT67" t="str">
            <v/>
          </cell>
          <cell r="AU67">
            <v>0</v>
          </cell>
          <cell r="AV67" t="str">
            <v>-</v>
          </cell>
          <cell r="AW67">
            <v>0</v>
          </cell>
          <cell r="AX67" t="str">
            <v>-</v>
          </cell>
          <cell r="AY67">
            <v>0</v>
          </cell>
          <cell r="AZ67" t="str">
            <v/>
          </cell>
          <cell r="BA67">
            <v>0</v>
          </cell>
          <cell r="BB67" t="str">
            <v>-</v>
          </cell>
          <cell r="BC67">
            <v>0</v>
          </cell>
          <cell r="BD67" t="str">
            <v>-</v>
          </cell>
          <cell r="BE67">
            <v>0</v>
          </cell>
          <cell r="BF67" t="str">
            <v/>
          </cell>
          <cell r="BG67">
            <v>0</v>
          </cell>
          <cell r="BH67" t="str">
            <v>-</v>
          </cell>
          <cell r="BI67">
            <v>0</v>
          </cell>
          <cell r="BJ67" t="str">
            <v>-</v>
          </cell>
          <cell r="BK67">
            <v>0</v>
          </cell>
          <cell r="BL67">
            <v>0</v>
          </cell>
          <cell r="BM67" t="str">
            <v>-</v>
          </cell>
          <cell r="BN67">
            <v>15</v>
          </cell>
          <cell r="BO67" t="str">
            <v/>
          </cell>
          <cell r="BP67">
            <v>0</v>
          </cell>
          <cell r="BQ67">
            <v>0</v>
          </cell>
          <cell r="BR67" t="str">
            <v>-</v>
          </cell>
          <cell r="BS67">
            <v>0</v>
          </cell>
          <cell r="BT67">
            <v>0</v>
          </cell>
          <cell r="BU67" t="str">
            <v>-</v>
          </cell>
        </row>
        <row r="68">
          <cell r="A68" t="str">
            <v>49RET</v>
          </cell>
          <cell r="B68">
            <v>49</v>
          </cell>
          <cell r="C68" t="str">
            <v>RET</v>
          </cell>
          <cell r="D68" t="str">
            <v>Cooling</v>
          </cell>
          <cell r="E68" t="str">
            <v>Cool Roof - MD</v>
          </cell>
          <cell r="F68" t="str">
            <v>Commercial</v>
          </cell>
          <cell r="G68" t="str">
            <v>Y</v>
          </cell>
          <cell r="M68" t="str">
            <v>RET</v>
          </cell>
          <cell r="N68" t="str">
            <v/>
          </cell>
          <cell r="O68">
            <v>2020</v>
          </cell>
          <cell r="P68">
            <v>2029</v>
          </cell>
          <cell r="Q68" t="str">
            <v>Small Office</v>
          </cell>
          <cell r="R68" t="str">
            <v/>
          </cell>
          <cell r="S68">
            <v>0</v>
          </cell>
          <cell r="T68">
            <v>0</v>
          </cell>
          <cell r="U68">
            <v>0</v>
          </cell>
          <cell r="V68">
            <v>0</v>
          </cell>
          <cell r="W68">
            <v>9.3888888888888883E-2</v>
          </cell>
          <cell r="X68" t="str">
            <v>-</v>
          </cell>
          <cell r="Y68" t="str">
            <v>-</v>
          </cell>
          <cell r="Z68" t="e">
            <v>#VALUE!</v>
          </cell>
          <cell r="AA68">
            <v>0</v>
          </cell>
          <cell r="AB68">
            <v>0</v>
          </cell>
          <cell r="AC68">
            <v>0</v>
          </cell>
          <cell r="AD68">
            <v>9.615384615384615</v>
          </cell>
          <cell r="AE68" t="str">
            <v>-</v>
          </cell>
          <cell r="AF68" t="e">
            <v>#VALUE!</v>
          </cell>
          <cell r="AG68">
            <v>15</v>
          </cell>
          <cell r="AH68">
            <v>10</v>
          </cell>
          <cell r="AI68">
            <v>1000</v>
          </cell>
          <cell r="AJ68">
            <v>5.9171597633136095</v>
          </cell>
          <cell r="AK68">
            <v>1</v>
          </cell>
          <cell r="AL68" t="str">
            <v>-</v>
          </cell>
          <cell r="AM68" t="str">
            <v>-</v>
          </cell>
          <cell r="AN68" t="str">
            <v/>
          </cell>
          <cell r="AO68">
            <v>0</v>
          </cell>
          <cell r="AP68" t="str">
            <v>-</v>
          </cell>
          <cell r="AQ68">
            <v>0</v>
          </cell>
          <cell r="AR68" t="str">
            <v>-</v>
          </cell>
          <cell r="AS68">
            <v>0</v>
          </cell>
          <cell r="AT68" t="str">
            <v/>
          </cell>
          <cell r="AU68">
            <v>0</v>
          </cell>
          <cell r="AV68" t="str">
            <v>-</v>
          </cell>
          <cell r="AW68">
            <v>0</v>
          </cell>
          <cell r="AX68" t="str">
            <v>-</v>
          </cell>
          <cell r="AY68">
            <v>0</v>
          </cell>
          <cell r="AZ68" t="str">
            <v/>
          </cell>
          <cell r="BA68">
            <v>0</v>
          </cell>
          <cell r="BB68" t="str">
            <v>-</v>
          </cell>
          <cell r="BC68">
            <v>0</v>
          </cell>
          <cell r="BD68" t="str">
            <v>-</v>
          </cell>
          <cell r="BE68">
            <v>0</v>
          </cell>
          <cell r="BF68" t="str">
            <v/>
          </cell>
          <cell r="BG68">
            <v>0</v>
          </cell>
          <cell r="BH68" t="str">
            <v>-</v>
          </cell>
          <cell r="BI68">
            <v>0</v>
          </cell>
          <cell r="BJ68" t="str">
            <v>-</v>
          </cell>
          <cell r="BK68">
            <v>0</v>
          </cell>
          <cell r="BL68">
            <v>0</v>
          </cell>
          <cell r="BM68" t="str">
            <v>-</v>
          </cell>
          <cell r="BN68">
            <v>15</v>
          </cell>
          <cell r="BO68" t="str">
            <v/>
          </cell>
          <cell r="BP68">
            <v>0</v>
          </cell>
          <cell r="BQ68">
            <v>0</v>
          </cell>
          <cell r="BR68" t="str">
            <v>-</v>
          </cell>
          <cell r="BS68">
            <v>0</v>
          </cell>
          <cell r="BT68">
            <v>0</v>
          </cell>
          <cell r="BU68" t="str">
            <v>-</v>
          </cell>
        </row>
        <row r="69">
          <cell r="A69" t="str">
            <v>50RET</v>
          </cell>
          <cell r="B69">
            <v>50</v>
          </cell>
          <cell r="C69" t="str">
            <v>RET</v>
          </cell>
          <cell r="D69" t="str">
            <v>Space Heating</v>
          </cell>
          <cell r="E69" t="str">
            <v>Cool Roof - MD</v>
          </cell>
          <cell r="F69" t="str">
            <v>Commercial</v>
          </cell>
          <cell r="G69" t="str">
            <v>Y</v>
          </cell>
          <cell r="M69" t="str">
            <v>RET</v>
          </cell>
          <cell r="N69" t="str">
            <v/>
          </cell>
          <cell r="O69">
            <v>2020</v>
          </cell>
          <cell r="P69">
            <v>2029</v>
          </cell>
          <cell r="Q69" t="str">
            <v>Small Office</v>
          </cell>
          <cell r="R69" t="str">
            <v/>
          </cell>
          <cell r="S69">
            <v>0</v>
          </cell>
          <cell r="T69">
            <v>0</v>
          </cell>
          <cell r="U69">
            <v>0</v>
          </cell>
          <cell r="V69">
            <v>0</v>
          </cell>
          <cell r="W69">
            <v>-2.3668639053254441E-2</v>
          </cell>
          <cell r="X69" t="str">
            <v>-</v>
          </cell>
          <cell r="Y69" t="str">
            <v>-</v>
          </cell>
          <cell r="Z69" t="e">
            <v>#VALUE!</v>
          </cell>
          <cell r="AA69">
            <v>0</v>
          </cell>
          <cell r="AB69">
            <v>0</v>
          </cell>
          <cell r="AC69">
            <v>0</v>
          </cell>
          <cell r="AD69">
            <v>0</v>
          </cell>
          <cell r="AE69" t="str">
            <v>-</v>
          </cell>
          <cell r="AF69" t="e">
            <v>#VALUE!</v>
          </cell>
          <cell r="AG69">
            <v>0</v>
          </cell>
          <cell r="AH69">
            <v>0</v>
          </cell>
          <cell r="AI69">
            <v>0</v>
          </cell>
          <cell r="AJ69">
            <v>0</v>
          </cell>
          <cell r="AK69">
            <v>0</v>
          </cell>
          <cell r="AL69" t="str">
            <v>-</v>
          </cell>
          <cell r="AM69" t="str">
            <v>-</v>
          </cell>
          <cell r="AN69" t="str">
            <v/>
          </cell>
          <cell r="AO69">
            <v>0</v>
          </cell>
          <cell r="AP69" t="str">
            <v>-</v>
          </cell>
          <cell r="AQ69">
            <v>0</v>
          </cell>
          <cell r="AR69" t="str">
            <v>-</v>
          </cell>
          <cell r="AS69">
            <v>0</v>
          </cell>
          <cell r="AT69" t="str">
            <v/>
          </cell>
          <cell r="AU69">
            <v>0</v>
          </cell>
          <cell r="AV69" t="str">
            <v>-</v>
          </cell>
          <cell r="AW69">
            <v>0</v>
          </cell>
          <cell r="AX69" t="str">
            <v>-</v>
          </cell>
          <cell r="AY69">
            <v>0</v>
          </cell>
          <cell r="AZ69" t="str">
            <v/>
          </cell>
          <cell r="BA69">
            <v>0</v>
          </cell>
          <cell r="BB69" t="str">
            <v>-</v>
          </cell>
          <cell r="BC69">
            <v>0</v>
          </cell>
          <cell r="BD69" t="str">
            <v>-</v>
          </cell>
          <cell r="BE69">
            <v>0</v>
          </cell>
          <cell r="BF69" t="str">
            <v/>
          </cell>
          <cell r="BG69">
            <v>0</v>
          </cell>
          <cell r="BH69" t="str">
            <v>-</v>
          </cell>
          <cell r="BI69">
            <v>0</v>
          </cell>
          <cell r="BJ69" t="str">
            <v>-</v>
          </cell>
          <cell r="BK69">
            <v>0</v>
          </cell>
          <cell r="BL69">
            <v>0</v>
          </cell>
          <cell r="BM69" t="str">
            <v>-</v>
          </cell>
          <cell r="BN69">
            <v>15</v>
          </cell>
          <cell r="BO69" t="str">
            <v/>
          </cell>
          <cell r="BP69">
            <v>0</v>
          </cell>
          <cell r="BQ69">
            <v>0</v>
          </cell>
          <cell r="BR69" t="str">
            <v>-</v>
          </cell>
          <cell r="BS69">
            <v>0</v>
          </cell>
          <cell r="BT69">
            <v>0</v>
          </cell>
          <cell r="BU69" t="str">
            <v>-</v>
          </cell>
        </row>
        <row r="70">
          <cell r="A70" t="str">
            <v>51MD</v>
          </cell>
          <cell r="B70">
            <v>51</v>
          </cell>
          <cell r="C70" t="str">
            <v>MD</v>
          </cell>
          <cell r="D70" t="str">
            <v>Cooling</v>
          </cell>
          <cell r="E70" t="str">
            <v>Ground Source Heat Pump</v>
          </cell>
          <cell r="F70" t="str">
            <v>Commercial</v>
          </cell>
          <cell r="G70" t="str">
            <v>Y</v>
          </cell>
          <cell r="M70" t="str">
            <v>REPL</v>
          </cell>
          <cell r="N70" t="str">
            <v/>
          </cell>
          <cell r="O70">
            <v>2020</v>
          </cell>
          <cell r="P70">
            <v>2029</v>
          </cell>
          <cell r="Q70" t="str">
            <v>Small Office</v>
          </cell>
          <cell r="R70" t="str">
            <v/>
          </cell>
          <cell r="S70">
            <v>0</v>
          </cell>
          <cell r="T70">
            <v>0</v>
          </cell>
          <cell r="U70">
            <v>0</v>
          </cell>
          <cell r="V70">
            <v>4748.9427880036437</v>
          </cell>
          <cell r="W70">
            <v>0.5428404081506828</v>
          </cell>
          <cell r="X70" t="str">
            <v>-</v>
          </cell>
          <cell r="Y70" t="str">
            <v>NY TRM V6.1, NY Commercial Baseline Data, Energy Star Most Efficient</v>
          </cell>
          <cell r="Z70" t="e">
            <v>#VALUE!</v>
          </cell>
          <cell r="AA70">
            <v>0</v>
          </cell>
          <cell r="AB70">
            <v>0</v>
          </cell>
          <cell r="AC70">
            <v>6500</v>
          </cell>
          <cell r="AD70">
            <v>1.3687256912043078</v>
          </cell>
          <cell r="AE70" t="str">
            <v>-</v>
          </cell>
          <cell r="AF70" t="e">
            <v>#VALUE!</v>
          </cell>
          <cell r="AG70">
            <v>0</v>
          </cell>
          <cell r="AH70">
            <v>0</v>
          </cell>
          <cell r="AI70">
            <v>0</v>
          </cell>
          <cell r="AJ70">
            <v>0</v>
          </cell>
          <cell r="AK70">
            <v>0</v>
          </cell>
          <cell r="AL70" t="str">
            <v>-</v>
          </cell>
          <cell r="AM70" t="str">
            <v>-</v>
          </cell>
          <cell r="AN70" t="str">
            <v/>
          </cell>
          <cell r="AO70">
            <v>0</v>
          </cell>
          <cell r="AP70" t="str">
            <v>-</v>
          </cell>
          <cell r="AQ70">
            <v>0</v>
          </cell>
          <cell r="AR70" t="str">
            <v>-</v>
          </cell>
          <cell r="AS70">
            <v>0</v>
          </cell>
          <cell r="AT70" t="str">
            <v/>
          </cell>
          <cell r="AU70">
            <v>0</v>
          </cell>
          <cell r="AV70" t="str">
            <v>-</v>
          </cell>
          <cell r="AW70">
            <v>0</v>
          </cell>
          <cell r="AX70" t="str">
            <v>-</v>
          </cell>
          <cell r="AY70">
            <v>0</v>
          </cell>
          <cell r="AZ70" t="str">
            <v/>
          </cell>
          <cell r="BA70">
            <v>0</v>
          </cell>
          <cell r="BB70" t="str">
            <v>-</v>
          </cell>
          <cell r="BC70">
            <v>0</v>
          </cell>
          <cell r="BD70" t="str">
            <v>-</v>
          </cell>
          <cell r="BE70">
            <v>0</v>
          </cell>
          <cell r="BF70" t="str">
            <v/>
          </cell>
          <cell r="BG70">
            <v>0</v>
          </cell>
          <cell r="BH70" t="str">
            <v>-</v>
          </cell>
          <cell r="BI70">
            <v>0</v>
          </cell>
          <cell r="BJ70" t="str">
            <v>-</v>
          </cell>
          <cell r="BK70">
            <v>0</v>
          </cell>
          <cell r="BL70">
            <v>0</v>
          </cell>
          <cell r="BM70" t="str">
            <v>-</v>
          </cell>
          <cell r="BN70">
            <v>25</v>
          </cell>
          <cell r="BO70" t="str">
            <v/>
          </cell>
          <cell r="BP70">
            <v>0</v>
          </cell>
          <cell r="BQ70">
            <v>0</v>
          </cell>
          <cell r="BR70" t="str">
            <v>-</v>
          </cell>
          <cell r="BS70">
            <v>0</v>
          </cell>
          <cell r="BT70">
            <v>0</v>
          </cell>
          <cell r="BU70" t="str">
            <v>-</v>
          </cell>
        </row>
        <row r="71">
          <cell r="A71" t="str">
            <v>52MD</v>
          </cell>
          <cell r="B71">
            <v>52</v>
          </cell>
          <cell r="C71" t="str">
            <v>MD</v>
          </cell>
          <cell r="D71" t="str">
            <v>Space Heating</v>
          </cell>
          <cell r="E71" t="str">
            <v>Ground Source Heat Pump</v>
          </cell>
          <cell r="F71" t="str">
            <v>Commercial</v>
          </cell>
          <cell r="G71" t="str">
            <v>Y</v>
          </cell>
          <cell r="M71" t="str">
            <v>REPL</v>
          </cell>
          <cell r="N71" t="str">
            <v/>
          </cell>
          <cell r="O71">
            <v>2020</v>
          </cell>
          <cell r="P71">
            <v>2029</v>
          </cell>
          <cell r="Q71" t="str">
            <v>Small Office</v>
          </cell>
          <cell r="R71" t="str">
            <v/>
          </cell>
          <cell r="S71">
            <v>0</v>
          </cell>
          <cell r="T71">
            <v>0</v>
          </cell>
          <cell r="U71">
            <v>0</v>
          </cell>
          <cell r="V71">
            <v>0</v>
          </cell>
          <cell r="W71">
            <v>0.7066488348547596</v>
          </cell>
          <cell r="X71" t="str">
            <v>-</v>
          </cell>
          <cell r="Y71" t="str">
            <v>-</v>
          </cell>
          <cell r="Z71" t="e">
            <v>#VALUE!</v>
          </cell>
          <cell r="AA71">
            <v>0</v>
          </cell>
          <cell r="AB71">
            <v>0</v>
          </cell>
          <cell r="AC71">
            <v>0</v>
          </cell>
          <cell r="AD71">
            <v>0</v>
          </cell>
          <cell r="AE71" t="str">
            <v>-</v>
          </cell>
          <cell r="AF71" t="e">
            <v>#VALUE!</v>
          </cell>
          <cell r="AG71">
            <v>0</v>
          </cell>
          <cell r="AH71">
            <v>0</v>
          </cell>
          <cell r="AI71">
            <v>0</v>
          </cell>
          <cell r="AJ71">
            <v>0</v>
          </cell>
          <cell r="AK71">
            <v>0</v>
          </cell>
          <cell r="AL71" t="str">
            <v>-</v>
          </cell>
          <cell r="AM71" t="str">
            <v>-</v>
          </cell>
          <cell r="AN71" t="str">
            <v/>
          </cell>
          <cell r="AO71">
            <v>0</v>
          </cell>
          <cell r="AP71" t="str">
            <v>-</v>
          </cell>
          <cell r="AQ71">
            <v>0</v>
          </cell>
          <cell r="AR71" t="str">
            <v>-</v>
          </cell>
          <cell r="AS71">
            <v>0</v>
          </cell>
          <cell r="AT71" t="str">
            <v/>
          </cell>
          <cell r="AU71">
            <v>0</v>
          </cell>
          <cell r="AV71" t="str">
            <v>-</v>
          </cell>
          <cell r="AW71">
            <v>0</v>
          </cell>
          <cell r="AX71" t="str">
            <v>-</v>
          </cell>
          <cell r="AY71">
            <v>0</v>
          </cell>
          <cell r="AZ71" t="str">
            <v/>
          </cell>
          <cell r="BA71">
            <v>0</v>
          </cell>
          <cell r="BB71" t="str">
            <v>-</v>
          </cell>
          <cell r="BC71">
            <v>0</v>
          </cell>
          <cell r="BD71" t="str">
            <v>-</v>
          </cell>
          <cell r="BE71">
            <v>0</v>
          </cell>
          <cell r="BF71" t="str">
            <v/>
          </cell>
          <cell r="BG71">
            <v>0</v>
          </cell>
          <cell r="BH71" t="str">
            <v>-</v>
          </cell>
          <cell r="BI71">
            <v>0</v>
          </cell>
          <cell r="BJ71" t="str">
            <v>-</v>
          </cell>
          <cell r="BK71">
            <v>0</v>
          </cell>
          <cell r="BL71">
            <v>0</v>
          </cell>
          <cell r="BM71" t="str">
            <v>-</v>
          </cell>
          <cell r="BN71">
            <v>25</v>
          </cell>
          <cell r="BO71" t="str">
            <v/>
          </cell>
          <cell r="BP71">
            <v>0</v>
          </cell>
          <cell r="BQ71">
            <v>0</v>
          </cell>
          <cell r="BR71" t="str">
            <v>-</v>
          </cell>
          <cell r="BS71">
            <v>0</v>
          </cell>
          <cell r="BT71">
            <v>0</v>
          </cell>
          <cell r="BU71" t="str">
            <v>-</v>
          </cell>
        </row>
        <row r="72">
          <cell r="A72" t="str">
            <v>51RET</v>
          </cell>
          <cell r="B72">
            <v>51</v>
          </cell>
          <cell r="C72" t="str">
            <v>RET</v>
          </cell>
          <cell r="D72" t="str">
            <v>Cooling</v>
          </cell>
          <cell r="E72" t="str">
            <v>Ground Source Heat Pump</v>
          </cell>
          <cell r="F72" t="str">
            <v>Commercial</v>
          </cell>
          <cell r="G72" t="str">
            <v>Y</v>
          </cell>
          <cell r="M72" t="str">
            <v>RET</v>
          </cell>
          <cell r="N72" t="str">
            <v/>
          </cell>
          <cell r="O72">
            <v>2020</v>
          </cell>
          <cell r="P72">
            <v>2029</v>
          </cell>
          <cell r="Q72" t="str">
            <v>Small Office</v>
          </cell>
          <cell r="R72" t="str">
            <v/>
          </cell>
          <cell r="S72">
            <v>0</v>
          </cell>
          <cell r="T72">
            <v>0</v>
          </cell>
          <cell r="U72">
            <v>0</v>
          </cell>
          <cell r="V72">
            <v>4748.9427880036437</v>
          </cell>
          <cell r="W72">
            <v>0.5428404081506828</v>
          </cell>
          <cell r="X72" t="str">
            <v>-</v>
          </cell>
          <cell r="Y72" t="str">
            <v>-</v>
          </cell>
          <cell r="Z72" t="e">
            <v>#VALUE!</v>
          </cell>
          <cell r="AA72">
            <v>0</v>
          </cell>
          <cell r="AB72">
            <v>0</v>
          </cell>
          <cell r="AC72">
            <v>11500</v>
          </cell>
          <cell r="AD72">
            <v>2.4215916075153139</v>
          </cell>
          <cell r="AE72" t="str">
            <v>-</v>
          </cell>
          <cell r="AF72" t="e">
            <v>#VALUE!</v>
          </cell>
          <cell r="AG72">
            <v>25</v>
          </cell>
          <cell r="AH72">
            <v>18</v>
          </cell>
          <cell r="AI72">
            <v>5000</v>
          </cell>
          <cell r="AJ72">
            <v>1.0528659163110061</v>
          </cell>
          <cell r="AK72">
            <v>1</v>
          </cell>
          <cell r="AL72" t="str">
            <v>-</v>
          </cell>
          <cell r="AM72" t="str">
            <v>-</v>
          </cell>
          <cell r="AN72" t="str">
            <v/>
          </cell>
          <cell r="AO72">
            <v>0</v>
          </cell>
          <cell r="AP72" t="str">
            <v>-</v>
          </cell>
          <cell r="AQ72">
            <v>0</v>
          </cell>
          <cell r="AR72" t="str">
            <v>-</v>
          </cell>
          <cell r="AS72">
            <v>0</v>
          </cell>
          <cell r="AT72" t="str">
            <v/>
          </cell>
          <cell r="AU72">
            <v>0</v>
          </cell>
          <cell r="AV72" t="str">
            <v>-</v>
          </cell>
          <cell r="AW72">
            <v>0</v>
          </cell>
          <cell r="AX72" t="str">
            <v>-</v>
          </cell>
          <cell r="AY72">
            <v>0</v>
          </cell>
          <cell r="AZ72" t="str">
            <v/>
          </cell>
          <cell r="BA72">
            <v>0</v>
          </cell>
          <cell r="BB72" t="str">
            <v>-</v>
          </cell>
          <cell r="BC72">
            <v>0</v>
          </cell>
          <cell r="BD72" t="str">
            <v>-</v>
          </cell>
          <cell r="BE72">
            <v>0</v>
          </cell>
          <cell r="BF72" t="str">
            <v/>
          </cell>
          <cell r="BG72">
            <v>0</v>
          </cell>
          <cell r="BH72" t="str">
            <v>-</v>
          </cell>
          <cell r="BI72">
            <v>0</v>
          </cell>
          <cell r="BJ72" t="str">
            <v>-</v>
          </cell>
          <cell r="BK72">
            <v>0</v>
          </cell>
          <cell r="BL72">
            <v>0</v>
          </cell>
          <cell r="BM72" t="str">
            <v>-</v>
          </cell>
          <cell r="BN72">
            <v>25</v>
          </cell>
          <cell r="BO72" t="str">
            <v/>
          </cell>
          <cell r="BP72">
            <v>0</v>
          </cell>
          <cell r="BQ72">
            <v>0</v>
          </cell>
          <cell r="BR72" t="str">
            <v>-</v>
          </cell>
          <cell r="BS72">
            <v>0</v>
          </cell>
          <cell r="BT72">
            <v>0</v>
          </cell>
          <cell r="BU72" t="str">
            <v>-</v>
          </cell>
        </row>
        <row r="73">
          <cell r="A73" t="str">
            <v>52RET</v>
          </cell>
          <cell r="B73">
            <v>52</v>
          </cell>
          <cell r="C73" t="str">
            <v>RET</v>
          </cell>
          <cell r="D73" t="str">
            <v>Space Heating</v>
          </cell>
          <cell r="E73" t="str">
            <v>Ground Source Heat Pump</v>
          </cell>
          <cell r="F73" t="str">
            <v>Commercial</v>
          </cell>
          <cell r="G73" t="str">
            <v>Y</v>
          </cell>
          <cell r="M73" t="str">
            <v>RET</v>
          </cell>
          <cell r="N73" t="str">
            <v/>
          </cell>
          <cell r="O73">
            <v>2020</v>
          </cell>
          <cell r="P73">
            <v>2029</v>
          </cell>
          <cell r="Q73" t="str">
            <v>Small Office</v>
          </cell>
          <cell r="R73" t="str">
            <v/>
          </cell>
          <cell r="S73">
            <v>0</v>
          </cell>
          <cell r="T73">
            <v>0</v>
          </cell>
          <cell r="U73">
            <v>0</v>
          </cell>
          <cell r="V73">
            <v>0</v>
          </cell>
          <cell r="W73">
            <v>0.7066488348547596</v>
          </cell>
          <cell r="X73" t="str">
            <v>-</v>
          </cell>
          <cell r="Y73" t="str">
            <v>-</v>
          </cell>
          <cell r="Z73" t="e">
            <v>#VALUE!</v>
          </cell>
          <cell r="AA73">
            <v>0</v>
          </cell>
          <cell r="AB73">
            <v>0</v>
          </cell>
          <cell r="AC73">
            <v>0</v>
          </cell>
          <cell r="AD73">
            <v>0</v>
          </cell>
          <cell r="AE73" t="str">
            <v>-</v>
          </cell>
          <cell r="AF73" t="e">
            <v>#VALUE!</v>
          </cell>
          <cell r="AG73">
            <v>0</v>
          </cell>
          <cell r="AH73">
            <v>0</v>
          </cell>
          <cell r="AI73">
            <v>0</v>
          </cell>
          <cell r="AJ73">
            <v>0</v>
          </cell>
          <cell r="AK73">
            <v>0</v>
          </cell>
          <cell r="AL73" t="str">
            <v>-</v>
          </cell>
          <cell r="AM73" t="str">
            <v>-</v>
          </cell>
          <cell r="AN73" t="str">
            <v/>
          </cell>
          <cell r="AO73">
            <v>0</v>
          </cell>
          <cell r="AP73" t="str">
            <v>-</v>
          </cell>
          <cell r="AQ73">
            <v>0</v>
          </cell>
          <cell r="AR73" t="str">
            <v>-</v>
          </cell>
          <cell r="AS73">
            <v>0</v>
          </cell>
          <cell r="AT73" t="str">
            <v/>
          </cell>
          <cell r="AU73">
            <v>0</v>
          </cell>
          <cell r="AV73" t="str">
            <v>-</v>
          </cell>
          <cell r="AW73">
            <v>0</v>
          </cell>
          <cell r="AX73" t="str">
            <v>-</v>
          </cell>
          <cell r="AY73">
            <v>0</v>
          </cell>
          <cell r="AZ73" t="str">
            <v/>
          </cell>
          <cell r="BA73">
            <v>0</v>
          </cell>
          <cell r="BB73" t="str">
            <v>-</v>
          </cell>
          <cell r="BC73">
            <v>0</v>
          </cell>
          <cell r="BD73" t="str">
            <v>-</v>
          </cell>
          <cell r="BE73">
            <v>0</v>
          </cell>
          <cell r="BF73" t="str">
            <v/>
          </cell>
          <cell r="BG73">
            <v>0</v>
          </cell>
          <cell r="BH73" t="str">
            <v>-</v>
          </cell>
          <cell r="BI73">
            <v>0</v>
          </cell>
          <cell r="BJ73" t="str">
            <v>-</v>
          </cell>
          <cell r="BK73">
            <v>0</v>
          </cell>
          <cell r="BL73">
            <v>0</v>
          </cell>
          <cell r="BM73" t="str">
            <v>-</v>
          </cell>
          <cell r="BN73">
            <v>25</v>
          </cell>
          <cell r="BO73" t="str">
            <v/>
          </cell>
          <cell r="BP73">
            <v>0</v>
          </cell>
          <cell r="BQ73">
            <v>0</v>
          </cell>
          <cell r="BR73" t="str">
            <v>-</v>
          </cell>
          <cell r="BS73">
            <v>0</v>
          </cell>
          <cell r="BT73">
            <v>0</v>
          </cell>
          <cell r="BU73" t="str">
            <v>-</v>
          </cell>
        </row>
        <row r="74">
          <cell r="A74" t="str">
            <v>55MD</v>
          </cell>
          <cell r="B74">
            <v>55</v>
          </cell>
          <cell r="C74" t="str">
            <v>MD</v>
          </cell>
          <cell r="D74" t="str">
            <v>Cooling</v>
          </cell>
          <cell r="E74" t="str">
            <v>Unitary Heat Pump</v>
          </cell>
          <cell r="F74" t="str">
            <v>Commercial</v>
          </cell>
          <cell r="G74" t="str">
            <v>Y</v>
          </cell>
          <cell r="M74" t="str">
            <v>NC,RENO,REPL</v>
          </cell>
          <cell r="N74" t="str">
            <v/>
          </cell>
          <cell r="O74">
            <v>2020</v>
          </cell>
          <cell r="P74">
            <v>2029</v>
          </cell>
          <cell r="Q74" t="str">
            <v>Large Office</v>
          </cell>
          <cell r="R74" t="str">
            <v/>
          </cell>
          <cell r="S74">
            <v>0</v>
          </cell>
          <cell r="T74">
            <v>0</v>
          </cell>
          <cell r="U74">
            <v>0</v>
          </cell>
          <cell r="V74">
            <v>1054.5027975759858</v>
          </cell>
          <cell r="W74">
            <v>0.12053771851667668</v>
          </cell>
          <cell r="X74" t="str">
            <v>-</v>
          </cell>
          <cell r="Y74" t="str">
            <v>NY TRM V6.1, NY Commercial Baseline Data</v>
          </cell>
          <cell r="Z74" t="e">
            <v>#VALUE!</v>
          </cell>
          <cell r="AA74">
            <v>0</v>
          </cell>
          <cell r="AB74">
            <v>0</v>
          </cell>
          <cell r="AC74">
            <v>847.31847222222223</v>
          </cell>
          <cell r="AD74">
            <v>0.80352415770728747</v>
          </cell>
          <cell r="AE74" t="str">
            <v>Mid Atlantic TRM</v>
          </cell>
          <cell r="AF74" t="e">
            <v>#VALUE!</v>
          </cell>
          <cell r="AG74">
            <v>0</v>
          </cell>
          <cell r="AH74">
            <v>0</v>
          </cell>
          <cell r="AI74">
            <v>0</v>
          </cell>
          <cell r="AJ74">
            <v>0</v>
          </cell>
          <cell r="AK74">
            <v>0</v>
          </cell>
          <cell r="AL74" t="str">
            <v>-</v>
          </cell>
          <cell r="AM74" t="str">
            <v>-</v>
          </cell>
          <cell r="AN74" t="str">
            <v/>
          </cell>
          <cell r="AO74">
            <v>0</v>
          </cell>
          <cell r="AP74" t="str">
            <v>-</v>
          </cell>
          <cell r="AQ74">
            <v>0</v>
          </cell>
          <cell r="AR74" t="str">
            <v>-</v>
          </cell>
          <cell r="AS74">
            <v>0</v>
          </cell>
          <cell r="AT74" t="str">
            <v/>
          </cell>
          <cell r="AU74">
            <v>0</v>
          </cell>
          <cell r="AV74" t="str">
            <v>-</v>
          </cell>
          <cell r="AW74">
            <v>0</v>
          </cell>
          <cell r="AX74" t="str">
            <v>-</v>
          </cell>
          <cell r="AY74">
            <v>0</v>
          </cell>
          <cell r="AZ74" t="str">
            <v/>
          </cell>
          <cell r="BA74">
            <v>0</v>
          </cell>
          <cell r="BB74" t="str">
            <v>-</v>
          </cell>
          <cell r="BC74">
            <v>0</v>
          </cell>
          <cell r="BD74" t="str">
            <v>-</v>
          </cell>
          <cell r="BE74">
            <v>0</v>
          </cell>
          <cell r="BF74" t="str">
            <v/>
          </cell>
          <cell r="BG74">
            <v>0</v>
          </cell>
          <cell r="BH74" t="str">
            <v>-</v>
          </cell>
          <cell r="BI74">
            <v>0</v>
          </cell>
          <cell r="BJ74" t="str">
            <v>-</v>
          </cell>
          <cell r="BK74">
            <v>0</v>
          </cell>
          <cell r="BL74">
            <v>0</v>
          </cell>
          <cell r="BM74" t="str">
            <v>-</v>
          </cell>
          <cell r="BN74">
            <v>15</v>
          </cell>
          <cell r="BO74" t="str">
            <v/>
          </cell>
          <cell r="BP74">
            <v>0</v>
          </cell>
          <cell r="BQ74">
            <v>0</v>
          </cell>
          <cell r="BR74" t="str">
            <v>-</v>
          </cell>
          <cell r="BS74">
            <v>0</v>
          </cell>
          <cell r="BT74">
            <v>0</v>
          </cell>
          <cell r="BU74" t="str">
            <v>-</v>
          </cell>
        </row>
        <row r="75">
          <cell r="A75" t="str">
            <v>56MD</v>
          </cell>
          <cell r="B75">
            <v>56</v>
          </cell>
          <cell r="C75" t="str">
            <v>MD</v>
          </cell>
          <cell r="D75" t="str">
            <v>Space Heating</v>
          </cell>
          <cell r="E75" t="str">
            <v>Unitary Heat Pump</v>
          </cell>
          <cell r="F75" t="str">
            <v>Commercial</v>
          </cell>
          <cell r="G75" t="str">
            <v>Y</v>
          </cell>
          <cell r="M75" t="str">
            <v>NC,RENO,REPL</v>
          </cell>
          <cell r="N75" t="str">
            <v/>
          </cell>
          <cell r="O75">
            <v>2020</v>
          </cell>
          <cell r="P75">
            <v>2029</v>
          </cell>
          <cell r="Q75" t="str">
            <v>Large Office</v>
          </cell>
          <cell r="R75" t="str">
            <v/>
          </cell>
          <cell r="S75">
            <v>0</v>
          </cell>
          <cell r="T75">
            <v>0</v>
          </cell>
          <cell r="U75">
            <v>0</v>
          </cell>
          <cell r="V75">
            <v>536.47635165859901</v>
          </cell>
          <cell r="W75">
            <v>5.1317585905080045E-2</v>
          </cell>
          <cell r="X75" t="str">
            <v>-</v>
          </cell>
          <cell r="Y75" t="str">
            <v>-</v>
          </cell>
          <cell r="Z75" t="e">
            <v>#VALUE!</v>
          </cell>
          <cell r="AA75">
            <v>0</v>
          </cell>
          <cell r="AB75">
            <v>0</v>
          </cell>
          <cell r="AC75">
            <v>0</v>
          </cell>
          <cell r="AD75">
            <v>0</v>
          </cell>
          <cell r="AE75" t="str">
            <v>-</v>
          </cell>
          <cell r="AF75" t="e">
            <v>#VALUE!</v>
          </cell>
          <cell r="AG75">
            <v>0</v>
          </cell>
          <cell r="AH75">
            <v>0</v>
          </cell>
          <cell r="AI75">
            <v>0</v>
          </cell>
          <cell r="AJ75">
            <v>0</v>
          </cell>
          <cell r="AK75">
            <v>0</v>
          </cell>
          <cell r="AL75" t="str">
            <v>-</v>
          </cell>
          <cell r="AM75" t="str">
            <v>-</v>
          </cell>
          <cell r="AN75" t="str">
            <v/>
          </cell>
          <cell r="AO75">
            <v>0</v>
          </cell>
          <cell r="AP75" t="str">
            <v>-</v>
          </cell>
          <cell r="AQ75">
            <v>0</v>
          </cell>
          <cell r="AR75" t="str">
            <v>-</v>
          </cell>
          <cell r="AS75">
            <v>0</v>
          </cell>
          <cell r="AT75" t="str">
            <v/>
          </cell>
          <cell r="AU75">
            <v>0</v>
          </cell>
          <cell r="AV75" t="str">
            <v>-</v>
          </cell>
          <cell r="AW75">
            <v>0</v>
          </cell>
          <cell r="AX75" t="str">
            <v>-</v>
          </cell>
          <cell r="AY75">
            <v>0</v>
          </cell>
          <cell r="AZ75" t="str">
            <v/>
          </cell>
          <cell r="BA75">
            <v>0</v>
          </cell>
          <cell r="BB75" t="str">
            <v>-</v>
          </cell>
          <cell r="BC75">
            <v>0</v>
          </cell>
          <cell r="BD75" t="str">
            <v>-</v>
          </cell>
          <cell r="BE75">
            <v>0</v>
          </cell>
          <cell r="BF75" t="str">
            <v/>
          </cell>
          <cell r="BG75">
            <v>0</v>
          </cell>
          <cell r="BH75" t="str">
            <v>-</v>
          </cell>
          <cell r="BI75">
            <v>0</v>
          </cell>
          <cell r="BJ75" t="str">
            <v>-</v>
          </cell>
          <cell r="BK75">
            <v>0</v>
          </cell>
          <cell r="BL75">
            <v>0</v>
          </cell>
          <cell r="BM75" t="str">
            <v>-</v>
          </cell>
          <cell r="BN75">
            <v>15</v>
          </cell>
          <cell r="BO75" t="str">
            <v/>
          </cell>
          <cell r="BP75">
            <v>0</v>
          </cell>
          <cell r="BQ75">
            <v>0</v>
          </cell>
          <cell r="BR75" t="str">
            <v>-</v>
          </cell>
          <cell r="BS75">
            <v>0</v>
          </cell>
          <cell r="BT75">
            <v>0</v>
          </cell>
          <cell r="BU75" t="str">
            <v>-</v>
          </cell>
        </row>
        <row r="76">
          <cell r="A76" t="str">
            <v>55RET</v>
          </cell>
          <cell r="B76">
            <v>55</v>
          </cell>
          <cell r="C76" t="str">
            <v>RET</v>
          </cell>
          <cell r="D76" t="str">
            <v>Cooling</v>
          </cell>
          <cell r="E76" t="str">
            <v>Unitary Heat Pump</v>
          </cell>
          <cell r="F76" t="str">
            <v>Commercial</v>
          </cell>
          <cell r="G76" t="str">
            <v>Y</v>
          </cell>
          <cell r="M76" t="str">
            <v>RET</v>
          </cell>
          <cell r="N76" t="str">
            <v/>
          </cell>
          <cell r="O76">
            <v>2020</v>
          </cell>
          <cell r="P76">
            <v>2029</v>
          </cell>
          <cell r="Q76" t="str">
            <v>Large Office</v>
          </cell>
          <cell r="R76" t="str">
            <v/>
          </cell>
          <cell r="S76">
            <v>0</v>
          </cell>
          <cell r="T76">
            <v>0</v>
          </cell>
          <cell r="U76">
            <v>0</v>
          </cell>
          <cell r="V76">
            <v>1054.5027975759858</v>
          </cell>
          <cell r="W76">
            <v>0.12053771851667668</v>
          </cell>
          <cell r="X76" t="str">
            <v>-</v>
          </cell>
          <cell r="Y76" t="str">
            <v>-</v>
          </cell>
          <cell r="Z76" t="e">
            <v>#VALUE!</v>
          </cell>
          <cell r="AA76">
            <v>0</v>
          </cell>
          <cell r="AB76">
            <v>0</v>
          </cell>
          <cell r="AC76">
            <v>6496.1082870370374</v>
          </cell>
          <cell r="AD76">
            <v>6.1603518757558708</v>
          </cell>
          <cell r="AE76" t="str">
            <v>-</v>
          </cell>
          <cell r="AF76" t="e">
            <v>#VALUE!</v>
          </cell>
          <cell r="AG76">
            <v>15</v>
          </cell>
          <cell r="AH76">
            <v>9</v>
          </cell>
          <cell r="AI76">
            <v>5648.7898148148151</v>
          </cell>
          <cell r="AJ76">
            <v>5.3568277180485833</v>
          </cell>
          <cell r="AK76">
            <v>1</v>
          </cell>
          <cell r="AL76" t="str">
            <v>-</v>
          </cell>
          <cell r="AM76" t="str">
            <v>-</v>
          </cell>
          <cell r="AN76" t="str">
            <v/>
          </cell>
          <cell r="AO76">
            <v>0</v>
          </cell>
          <cell r="AP76" t="str">
            <v>-</v>
          </cell>
          <cell r="AQ76">
            <v>0</v>
          </cell>
          <cell r="AR76" t="str">
            <v>-</v>
          </cell>
          <cell r="AS76">
            <v>0</v>
          </cell>
          <cell r="AT76" t="str">
            <v/>
          </cell>
          <cell r="AU76">
            <v>0</v>
          </cell>
          <cell r="AV76" t="str">
            <v>-</v>
          </cell>
          <cell r="AW76">
            <v>0</v>
          </cell>
          <cell r="AX76" t="str">
            <v>-</v>
          </cell>
          <cell r="AY76">
            <v>0</v>
          </cell>
          <cell r="AZ76" t="str">
            <v/>
          </cell>
          <cell r="BA76">
            <v>0</v>
          </cell>
          <cell r="BB76" t="str">
            <v>-</v>
          </cell>
          <cell r="BC76">
            <v>0</v>
          </cell>
          <cell r="BD76" t="str">
            <v>-</v>
          </cell>
          <cell r="BE76">
            <v>0</v>
          </cell>
          <cell r="BF76" t="str">
            <v/>
          </cell>
          <cell r="BG76">
            <v>0</v>
          </cell>
          <cell r="BH76" t="str">
            <v>-</v>
          </cell>
          <cell r="BI76">
            <v>0</v>
          </cell>
          <cell r="BJ76" t="str">
            <v>-</v>
          </cell>
          <cell r="BK76">
            <v>0</v>
          </cell>
          <cell r="BL76">
            <v>0</v>
          </cell>
          <cell r="BM76" t="str">
            <v>-</v>
          </cell>
          <cell r="BN76">
            <v>15</v>
          </cell>
          <cell r="BO76" t="str">
            <v/>
          </cell>
          <cell r="BP76">
            <v>0</v>
          </cell>
          <cell r="BQ76">
            <v>0</v>
          </cell>
          <cell r="BR76" t="str">
            <v>-</v>
          </cell>
          <cell r="BS76">
            <v>0</v>
          </cell>
          <cell r="BT76">
            <v>0</v>
          </cell>
          <cell r="BU76" t="str">
            <v>-</v>
          </cell>
        </row>
        <row r="77">
          <cell r="A77" t="str">
            <v>56RET</v>
          </cell>
          <cell r="B77">
            <v>56</v>
          </cell>
          <cell r="C77" t="str">
            <v>RET</v>
          </cell>
          <cell r="D77" t="str">
            <v>Space Heating</v>
          </cell>
          <cell r="E77" t="str">
            <v>Unitary Heat Pump</v>
          </cell>
          <cell r="F77" t="str">
            <v>Commercial</v>
          </cell>
          <cell r="G77" t="str">
            <v>Y</v>
          </cell>
          <cell r="M77" t="str">
            <v>RET</v>
          </cell>
          <cell r="N77" t="str">
            <v/>
          </cell>
          <cell r="O77">
            <v>2020</v>
          </cell>
          <cell r="P77">
            <v>2029</v>
          </cell>
          <cell r="Q77" t="str">
            <v>Large Office</v>
          </cell>
          <cell r="R77" t="str">
            <v/>
          </cell>
          <cell r="S77">
            <v>0</v>
          </cell>
          <cell r="T77">
            <v>0</v>
          </cell>
          <cell r="U77">
            <v>0</v>
          </cell>
          <cell r="V77">
            <v>536.47635165859901</v>
          </cell>
          <cell r="W77">
            <v>5.1317585905080045E-2</v>
          </cell>
          <cell r="X77" t="str">
            <v>-</v>
          </cell>
          <cell r="Y77" t="str">
            <v>-</v>
          </cell>
          <cell r="Z77" t="e">
            <v>#VALUE!</v>
          </cell>
          <cell r="AA77">
            <v>0</v>
          </cell>
          <cell r="AB77">
            <v>0</v>
          </cell>
          <cell r="AC77">
            <v>0</v>
          </cell>
          <cell r="AD77">
            <v>0</v>
          </cell>
          <cell r="AE77" t="str">
            <v>-</v>
          </cell>
          <cell r="AF77" t="e">
            <v>#VALUE!</v>
          </cell>
          <cell r="AG77">
            <v>0</v>
          </cell>
          <cell r="AH77">
            <v>0</v>
          </cell>
          <cell r="AI77">
            <v>0</v>
          </cell>
          <cell r="AJ77">
            <v>0</v>
          </cell>
          <cell r="AK77">
            <v>0</v>
          </cell>
          <cell r="AL77" t="str">
            <v>-</v>
          </cell>
          <cell r="AM77" t="str">
            <v>-</v>
          </cell>
          <cell r="AN77" t="str">
            <v/>
          </cell>
          <cell r="AO77">
            <v>0</v>
          </cell>
          <cell r="AP77" t="str">
            <v>-</v>
          </cell>
          <cell r="AQ77">
            <v>0</v>
          </cell>
          <cell r="AR77" t="str">
            <v>-</v>
          </cell>
          <cell r="AS77">
            <v>0</v>
          </cell>
          <cell r="AT77" t="str">
            <v/>
          </cell>
          <cell r="AU77">
            <v>0</v>
          </cell>
          <cell r="AV77" t="str">
            <v>-</v>
          </cell>
          <cell r="AW77">
            <v>0</v>
          </cell>
          <cell r="AX77" t="str">
            <v>-</v>
          </cell>
          <cell r="AY77">
            <v>0</v>
          </cell>
          <cell r="AZ77" t="str">
            <v/>
          </cell>
          <cell r="BA77">
            <v>0</v>
          </cell>
          <cell r="BB77" t="str">
            <v>-</v>
          </cell>
          <cell r="BC77">
            <v>0</v>
          </cell>
          <cell r="BD77" t="str">
            <v>-</v>
          </cell>
          <cell r="BE77">
            <v>0</v>
          </cell>
          <cell r="BF77" t="str">
            <v/>
          </cell>
          <cell r="BG77">
            <v>0</v>
          </cell>
          <cell r="BH77" t="str">
            <v>-</v>
          </cell>
          <cell r="BI77">
            <v>0</v>
          </cell>
          <cell r="BJ77" t="str">
            <v>-</v>
          </cell>
          <cell r="BK77">
            <v>0</v>
          </cell>
          <cell r="BL77">
            <v>0</v>
          </cell>
          <cell r="BM77" t="str">
            <v>-</v>
          </cell>
          <cell r="BN77">
            <v>15</v>
          </cell>
          <cell r="BO77" t="str">
            <v/>
          </cell>
          <cell r="BP77">
            <v>0</v>
          </cell>
          <cell r="BQ77">
            <v>0</v>
          </cell>
          <cell r="BR77" t="str">
            <v>-</v>
          </cell>
          <cell r="BS77">
            <v>0</v>
          </cell>
          <cell r="BT77">
            <v>0</v>
          </cell>
          <cell r="BU77" t="str">
            <v>-</v>
          </cell>
        </row>
        <row r="78">
          <cell r="A78" t="str">
            <v>57MD</v>
          </cell>
          <cell r="B78">
            <v>57</v>
          </cell>
          <cell r="C78" t="str">
            <v>MD</v>
          </cell>
          <cell r="D78" t="str">
            <v>Cooling</v>
          </cell>
          <cell r="E78" t="str">
            <v>Packaged Terminal Heat Pump</v>
          </cell>
          <cell r="F78" t="str">
            <v>Commercial</v>
          </cell>
          <cell r="G78" t="str">
            <v>Y</v>
          </cell>
          <cell r="M78" t="str">
            <v>NC,RENO,REPL</v>
          </cell>
          <cell r="N78" t="str">
            <v/>
          </cell>
          <cell r="O78">
            <v>2020</v>
          </cell>
          <cell r="P78">
            <v>2029</v>
          </cell>
          <cell r="Q78" t="str">
            <v>Small Office</v>
          </cell>
          <cell r="R78" t="str">
            <v/>
          </cell>
          <cell r="S78">
            <v>0</v>
          </cell>
          <cell r="T78">
            <v>0</v>
          </cell>
          <cell r="U78">
            <v>0</v>
          </cell>
          <cell r="V78">
            <v>152.51329275863225</v>
          </cell>
          <cell r="W78">
            <v>0.159228327743384</v>
          </cell>
          <cell r="X78" t="str">
            <v>-</v>
          </cell>
          <cell r="Y78" t="str">
            <v>NY Commercial Baseline Data, NY TRM V6.1, AHRI Database</v>
          </cell>
          <cell r="Z78" t="e">
            <v>#VALUE!</v>
          </cell>
          <cell r="AA78">
            <v>0</v>
          </cell>
          <cell r="AB78">
            <v>0</v>
          </cell>
          <cell r="AC78">
            <v>100</v>
          </cell>
          <cell r="AD78">
            <v>0.65568055210938325</v>
          </cell>
          <cell r="AE78" t="str">
            <v>Online Pricing</v>
          </cell>
          <cell r="AF78" t="e">
            <v>#VALUE!</v>
          </cell>
          <cell r="AG78">
            <v>0</v>
          </cell>
          <cell r="AH78">
            <v>0</v>
          </cell>
          <cell r="AI78">
            <v>0</v>
          </cell>
          <cell r="AJ78">
            <v>0</v>
          </cell>
          <cell r="AK78">
            <v>0</v>
          </cell>
          <cell r="AL78" t="str">
            <v>-</v>
          </cell>
          <cell r="AM78" t="str">
            <v>-</v>
          </cell>
          <cell r="AN78" t="str">
            <v/>
          </cell>
          <cell r="AO78">
            <v>0</v>
          </cell>
          <cell r="AP78" t="str">
            <v>-</v>
          </cell>
          <cell r="AQ78">
            <v>0</v>
          </cell>
          <cell r="AR78" t="str">
            <v>-</v>
          </cell>
          <cell r="AS78">
            <v>0</v>
          </cell>
          <cell r="AT78" t="str">
            <v/>
          </cell>
          <cell r="AU78">
            <v>0</v>
          </cell>
          <cell r="AV78" t="str">
            <v>-</v>
          </cell>
          <cell r="AW78">
            <v>0</v>
          </cell>
          <cell r="AX78" t="str">
            <v>-</v>
          </cell>
          <cell r="AY78">
            <v>0</v>
          </cell>
          <cell r="AZ78" t="str">
            <v/>
          </cell>
          <cell r="BA78">
            <v>0</v>
          </cell>
          <cell r="BB78" t="str">
            <v>-</v>
          </cell>
          <cell r="BC78">
            <v>0</v>
          </cell>
          <cell r="BD78" t="str">
            <v>-</v>
          </cell>
          <cell r="BE78">
            <v>0</v>
          </cell>
          <cell r="BF78" t="str">
            <v/>
          </cell>
          <cell r="BG78">
            <v>0</v>
          </cell>
          <cell r="BH78" t="str">
            <v>-</v>
          </cell>
          <cell r="BI78">
            <v>0</v>
          </cell>
          <cell r="BJ78" t="str">
            <v>-</v>
          </cell>
          <cell r="BK78">
            <v>0</v>
          </cell>
          <cell r="BL78">
            <v>0</v>
          </cell>
          <cell r="BM78" t="str">
            <v>-</v>
          </cell>
          <cell r="BN78">
            <v>15</v>
          </cell>
          <cell r="BO78" t="str">
            <v/>
          </cell>
          <cell r="BP78">
            <v>0</v>
          </cell>
          <cell r="BQ78">
            <v>0</v>
          </cell>
          <cell r="BR78" t="str">
            <v>-</v>
          </cell>
          <cell r="BS78">
            <v>0</v>
          </cell>
          <cell r="BT78">
            <v>0</v>
          </cell>
          <cell r="BU78" t="str">
            <v>-</v>
          </cell>
        </row>
        <row r="79">
          <cell r="A79" t="str">
            <v>58MD</v>
          </cell>
          <cell r="B79">
            <v>58</v>
          </cell>
          <cell r="C79" t="str">
            <v>MD</v>
          </cell>
          <cell r="D79" t="str">
            <v>Space Heating</v>
          </cell>
          <cell r="E79" t="str">
            <v>Packaged Terminal Heat Pump</v>
          </cell>
          <cell r="F79" t="str">
            <v>Commercial</v>
          </cell>
          <cell r="G79" t="str">
            <v>Y</v>
          </cell>
          <cell r="M79" t="str">
            <v>NC,RENO,REPL</v>
          </cell>
          <cell r="N79" t="str">
            <v/>
          </cell>
          <cell r="O79">
            <v>2020</v>
          </cell>
          <cell r="P79">
            <v>2029</v>
          </cell>
          <cell r="Q79" t="str">
            <v>Small Office</v>
          </cell>
          <cell r="R79" t="str">
            <v/>
          </cell>
          <cell r="S79">
            <v>0</v>
          </cell>
          <cell r="T79">
            <v>0</v>
          </cell>
          <cell r="U79">
            <v>0</v>
          </cell>
          <cell r="V79">
            <v>0</v>
          </cell>
          <cell r="W79">
            <v>0.23174665567806849</v>
          </cell>
          <cell r="X79" t="str">
            <v>-</v>
          </cell>
          <cell r="Y79" t="str">
            <v>-</v>
          </cell>
          <cell r="Z79" t="e">
            <v>#VALUE!</v>
          </cell>
          <cell r="AA79">
            <v>0</v>
          </cell>
          <cell r="AB79">
            <v>0</v>
          </cell>
          <cell r="AC79">
            <v>0</v>
          </cell>
          <cell r="AD79">
            <v>0</v>
          </cell>
          <cell r="AE79" t="str">
            <v>-</v>
          </cell>
          <cell r="AF79" t="e">
            <v>#VALUE!</v>
          </cell>
          <cell r="AG79">
            <v>0</v>
          </cell>
          <cell r="AH79">
            <v>0</v>
          </cell>
          <cell r="AI79">
            <v>0</v>
          </cell>
          <cell r="AJ79">
            <v>0</v>
          </cell>
          <cell r="AK79">
            <v>0</v>
          </cell>
          <cell r="AL79" t="str">
            <v>-</v>
          </cell>
          <cell r="AM79" t="str">
            <v>-</v>
          </cell>
          <cell r="AN79" t="str">
            <v/>
          </cell>
          <cell r="AO79">
            <v>0</v>
          </cell>
          <cell r="AP79" t="str">
            <v>-</v>
          </cell>
          <cell r="AQ79">
            <v>0</v>
          </cell>
          <cell r="AR79" t="str">
            <v>-</v>
          </cell>
          <cell r="AS79">
            <v>0</v>
          </cell>
          <cell r="AT79" t="str">
            <v/>
          </cell>
          <cell r="AU79">
            <v>0</v>
          </cell>
          <cell r="AV79" t="str">
            <v>-</v>
          </cell>
          <cell r="AW79">
            <v>0</v>
          </cell>
          <cell r="AX79" t="str">
            <v>-</v>
          </cell>
          <cell r="AY79">
            <v>0</v>
          </cell>
          <cell r="AZ79" t="str">
            <v/>
          </cell>
          <cell r="BA79">
            <v>0</v>
          </cell>
          <cell r="BB79" t="str">
            <v>-</v>
          </cell>
          <cell r="BC79">
            <v>0</v>
          </cell>
          <cell r="BD79" t="str">
            <v>-</v>
          </cell>
          <cell r="BE79">
            <v>0</v>
          </cell>
          <cell r="BF79" t="str">
            <v/>
          </cell>
          <cell r="BG79">
            <v>0</v>
          </cell>
          <cell r="BH79" t="str">
            <v>-</v>
          </cell>
          <cell r="BI79">
            <v>0</v>
          </cell>
          <cell r="BJ79" t="str">
            <v>-</v>
          </cell>
          <cell r="BK79">
            <v>0</v>
          </cell>
          <cell r="BL79">
            <v>0</v>
          </cell>
          <cell r="BM79" t="str">
            <v>-</v>
          </cell>
          <cell r="BN79">
            <v>15</v>
          </cell>
          <cell r="BO79" t="str">
            <v/>
          </cell>
          <cell r="BP79">
            <v>0</v>
          </cell>
          <cell r="BQ79">
            <v>0</v>
          </cell>
          <cell r="BR79" t="str">
            <v>-</v>
          </cell>
          <cell r="BS79">
            <v>0</v>
          </cell>
          <cell r="BT79">
            <v>0</v>
          </cell>
          <cell r="BU79" t="str">
            <v>-</v>
          </cell>
        </row>
        <row r="80">
          <cell r="A80" t="str">
            <v>57RET</v>
          </cell>
          <cell r="B80">
            <v>57</v>
          </cell>
          <cell r="C80" t="str">
            <v>RET</v>
          </cell>
          <cell r="D80" t="str">
            <v>Cooling</v>
          </cell>
          <cell r="E80" t="str">
            <v>Packaged Terminal Heat Pump</v>
          </cell>
          <cell r="F80" t="str">
            <v>Commercial</v>
          </cell>
          <cell r="G80" t="str">
            <v>Y</v>
          </cell>
          <cell r="M80" t="str">
            <v>RET</v>
          </cell>
          <cell r="N80" t="str">
            <v/>
          </cell>
          <cell r="O80">
            <v>2020</v>
          </cell>
          <cell r="P80">
            <v>2029</v>
          </cell>
          <cell r="Q80" t="str">
            <v>Small Office</v>
          </cell>
          <cell r="R80" t="str">
            <v/>
          </cell>
          <cell r="S80">
            <v>0</v>
          </cell>
          <cell r="T80">
            <v>0</v>
          </cell>
          <cell r="U80">
            <v>0</v>
          </cell>
          <cell r="V80">
            <v>152.51329275863225</v>
          </cell>
          <cell r="W80">
            <v>0.159228327743384</v>
          </cell>
          <cell r="X80" t="str">
            <v>-</v>
          </cell>
          <cell r="Y80" t="str">
            <v>-</v>
          </cell>
          <cell r="Z80" t="e">
            <v>#VALUE!</v>
          </cell>
          <cell r="AA80">
            <v>0</v>
          </cell>
          <cell r="AB80">
            <v>0</v>
          </cell>
          <cell r="AC80">
            <v>800</v>
          </cell>
          <cell r="AD80">
            <v>5.245444416875066</v>
          </cell>
          <cell r="AE80" t="str">
            <v>-</v>
          </cell>
          <cell r="AF80" t="e">
            <v>#VALUE!</v>
          </cell>
          <cell r="AG80">
            <v>15</v>
          </cell>
          <cell r="AH80">
            <v>9</v>
          </cell>
          <cell r="AI80">
            <v>700</v>
          </cell>
          <cell r="AJ80">
            <v>4.5897638647656827</v>
          </cell>
          <cell r="AK80">
            <v>1</v>
          </cell>
          <cell r="AL80" t="str">
            <v>-</v>
          </cell>
          <cell r="AM80" t="str">
            <v>-</v>
          </cell>
          <cell r="AN80" t="str">
            <v/>
          </cell>
          <cell r="AO80">
            <v>0</v>
          </cell>
          <cell r="AP80" t="str">
            <v>-</v>
          </cell>
          <cell r="AQ80">
            <v>0</v>
          </cell>
          <cell r="AR80" t="str">
            <v>-</v>
          </cell>
          <cell r="AS80">
            <v>0</v>
          </cell>
          <cell r="AT80" t="str">
            <v/>
          </cell>
          <cell r="AU80">
            <v>0</v>
          </cell>
          <cell r="AV80" t="str">
            <v>-</v>
          </cell>
          <cell r="AW80">
            <v>0</v>
          </cell>
          <cell r="AX80" t="str">
            <v>-</v>
          </cell>
          <cell r="AY80">
            <v>0</v>
          </cell>
          <cell r="AZ80" t="str">
            <v/>
          </cell>
          <cell r="BA80">
            <v>0</v>
          </cell>
          <cell r="BB80" t="str">
            <v>-</v>
          </cell>
          <cell r="BC80">
            <v>0</v>
          </cell>
          <cell r="BD80" t="str">
            <v>-</v>
          </cell>
          <cell r="BE80">
            <v>0</v>
          </cell>
          <cell r="BF80" t="str">
            <v/>
          </cell>
          <cell r="BG80">
            <v>0</v>
          </cell>
          <cell r="BH80" t="str">
            <v>-</v>
          </cell>
          <cell r="BI80">
            <v>0</v>
          </cell>
          <cell r="BJ80" t="str">
            <v>-</v>
          </cell>
          <cell r="BK80">
            <v>0</v>
          </cell>
          <cell r="BL80">
            <v>0</v>
          </cell>
          <cell r="BM80" t="str">
            <v>-</v>
          </cell>
          <cell r="BN80">
            <v>15</v>
          </cell>
          <cell r="BO80" t="str">
            <v/>
          </cell>
          <cell r="BP80">
            <v>0</v>
          </cell>
          <cell r="BQ80">
            <v>0</v>
          </cell>
          <cell r="BR80" t="str">
            <v>-</v>
          </cell>
          <cell r="BS80">
            <v>0</v>
          </cell>
          <cell r="BT80">
            <v>0</v>
          </cell>
          <cell r="BU80" t="str">
            <v>-</v>
          </cell>
        </row>
        <row r="81">
          <cell r="A81" t="str">
            <v>58RET</v>
          </cell>
          <cell r="B81">
            <v>58</v>
          </cell>
          <cell r="C81" t="str">
            <v>RET</v>
          </cell>
          <cell r="D81" t="str">
            <v>Space Heating</v>
          </cell>
          <cell r="E81" t="str">
            <v>Packaged Terminal Heat Pump</v>
          </cell>
          <cell r="F81" t="str">
            <v>Commercial</v>
          </cell>
          <cell r="G81" t="str">
            <v>Y</v>
          </cell>
          <cell r="M81" t="str">
            <v>RET</v>
          </cell>
          <cell r="N81" t="str">
            <v/>
          </cell>
          <cell r="O81">
            <v>2020</v>
          </cell>
          <cell r="P81">
            <v>2029</v>
          </cell>
          <cell r="Q81" t="str">
            <v>Small Office</v>
          </cell>
          <cell r="R81" t="str">
            <v/>
          </cell>
          <cell r="S81">
            <v>0</v>
          </cell>
          <cell r="T81">
            <v>0</v>
          </cell>
          <cell r="U81">
            <v>0</v>
          </cell>
          <cell r="V81">
            <v>0</v>
          </cell>
          <cell r="W81">
            <v>0.23174665567806849</v>
          </cell>
          <cell r="X81" t="str">
            <v>-</v>
          </cell>
          <cell r="Y81" t="str">
            <v>-</v>
          </cell>
          <cell r="Z81" t="e">
            <v>#VALUE!</v>
          </cell>
          <cell r="AA81">
            <v>0</v>
          </cell>
          <cell r="AB81">
            <v>0</v>
          </cell>
          <cell r="AC81">
            <v>0</v>
          </cell>
          <cell r="AD81">
            <v>0</v>
          </cell>
          <cell r="AE81" t="str">
            <v>-</v>
          </cell>
          <cell r="AF81" t="e">
            <v>#VALUE!</v>
          </cell>
          <cell r="AG81">
            <v>0</v>
          </cell>
          <cell r="AH81">
            <v>0</v>
          </cell>
          <cell r="AI81">
            <v>0</v>
          </cell>
          <cell r="AJ81">
            <v>0</v>
          </cell>
          <cell r="AK81">
            <v>0</v>
          </cell>
          <cell r="AL81" t="str">
            <v>-</v>
          </cell>
          <cell r="AM81" t="str">
            <v>-</v>
          </cell>
          <cell r="AN81" t="str">
            <v/>
          </cell>
          <cell r="AO81">
            <v>0</v>
          </cell>
          <cell r="AP81" t="str">
            <v>-</v>
          </cell>
          <cell r="AQ81">
            <v>0</v>
          </cell>
          <cell r="AR81" t="str">
            <v>-</v>
          </cell>
          <cell r="AS81">
            <v>0</v>
          </cell>
          <cell r="AT81" t="str">
            <v/>
          </cell>
          <cell r="AU81">
            <v>0</v>
          </cell>
          <cell r="AV81" t="str">
            <v>-</v>
          </cell>
          <cell r="AW81">
            <v>0</v>
          </cell>
          <cell r="AX81" t="str">
            <v>-</v>
          </cell>
          <cell r="AY81">
            <v>0</v>
          </cell>
          <cell r="AZ81" t="str">
            <v/>
          </cell>
          <cell r="BA81">
            <v>0</v>
          </cell>
          <cell r="BB81" t="str">
            <v>-</v>
          </cell>
          <cell r="BC81">
            <v>0</v>
          </cell>
          <cell r="BD81" t="str">
            <v>-</v>
          </cell>
          <cell r="BE81">
            <v>0</v>
          </cell>
          <cell r="BF81" t="str">
            <v/>
          </cell>
          <cell r="BG81">
            <v>0</v>
          </cell>
          <cell r="BH81" t="str">
            <v>-</v>
          </cell>
          <cell r="BI81">
            <v>0</v>
          </cell>
          <cell r="BJ81" t="str">
            <v>-</v>
          </cell>
          <cell r="BK81">
            <v>0</v>
          </cell>
          <cell r="BL81">
            <v>0</v>
          </cell>
          <cell r="BM81" t="str">
            <v>-</v>
          </cell>
          <cell r="BN81">
            <v>15</v>
          </cell>
          <cell r="BO81" t="str">
            <v/>
          </cell>
          <cell r="BP81">
            <v>0</v>
          </cell>
          <cell r="BQ81">
            <v>0</v>
          </cell>
          <cell r="BR81" t="str">
            <v>-</v>
          </cell>
          <cell r="BS81">
            <v>0</v>
          </cell>
          <cell r="BT81">
            <v>0</v>
          </cell>
          <cell r="BU81" t="str">
            <v>-</v>
          </cell>
        </row>
        <row r="82">
          <cell r="A82" t="str">
            <v>59MD</v>
          </cell>
          <cell r="B82">
            <v>59</v>
          </cell>
          <cell r="C82" t="str">
            <v>MD</v>
          </cell>
          <cell r="D82" t="str">
            <v>Cooling</v>
          </cell>
          <cell r="E82" t="str">
            <v>MiniSplit Ductless HP</v>
          </cell>
          <cell r="F82" t="str">
            <v>Commercial</v>
          </cell>
          <cell r="G82" t="str">
            <v>Y</v>
          </cell>
          <cell r="M82" t="str">
            <v>REPL</v>
          </cell>
          <cell r="N82" t="str">
            <v/>
          </cell>
          <cell r="O82">
            <v>2020</v>
          </cell>
          <cell r="P82">
            <v>2029</v>
          </cell>
          <cell r="Q82" t="str">
            <v>Small Office</v>
          </cell>
          <cell r="R82" t="str">
            <v/>
          </cell>
          <cell r="S82">
            <v>0</v>
          </cell>
          <cell r="T82">
            <v>0</v>
          </cell>
          <cell r="U82">
            <v>0</v>
          </cell>
          <cell r="V82">
            <v>482.7393932304667</v>
          </cell>
          <cell r="W82">
            <v>0.47</v>
          </cell>
          <cell r="X82" t="str">
            <v>-</v>
          </cell>
          <cell r="Y82" t="str">
            <v>NY TRM, MN TRM, Energy Star Most Efficient, NY Commercial Baseline Data</v>
          </cell>
          <cell r="Z82" t="e">
            <v>#VALUE!</v>
          </cell>
          <cell r="AA82">
            <v>0</v>
          </cell>
          <cell r="AB82">
            <v>0</v>
          </cell>
          <cell r="AC82">
            <v>253.65731512399597</v>
          </cell>
          <cell r="AD82">
            <v>0.52545393784114969</v>
          </cell>
          <cell r="AE82" t="str">
            <v>Mid Atlantic TRM</v>
          </cell>
          <cell r="AF82" t="e">
            <v>#VALUE!</v>
          </cell>
          <cell r="AG82">
            <v>0</v>
          </cell>
          <cell r="AH82">
            <v>0</v>
          </cell>
          <cell r="AI82">
            <v>0</v>
          </cell>
          <cell r="AJ82">
            <v>0</v>
          </cell>
          <cell r="AK82">
            <v>0</v>
          </cell>
          <cell r="AL82" t="str">
            <v>-</v>
          </cell>
          <cell r="AM82" t="str">
            <v>-</v>
          </cell>
          <cell r="AN82" t="str">
            <v/>
          </cell>
          <cell r="AO82">
            <v>0</v>
          </cell>
          <cell r="AP82" t="str">
            <v>-</v>
          </cell>
          <cell r="AQ82">
            <v>0</v>
          </cell>
          <cell r="AR82" t="str">
            <v>-</v>
          </cell>
          <cell r="AS82">
            <v>0</v>
          </cell>
          <cell r="AT82" t="str">
            <v/>
          </cell>
          <cell r="AU82">
            <v>0</v>
          </cell>
          <cell r="AV82" t="str">
            <v>-</v>
          </cell>
          <cell r="AW82">
            <v>0</v>
          </cell>
          <cell r="AX82" t="str">
            <v>-</v>
          </cell>
          <cell r="AY82">
            <v>0</v>
          </cell>
          <cell r="AZ82" t="str">
            <v/>
          </cell>
          <cell r="BA82">
            <v>0</v>
          </cell>
          <cell r="BB82" t="str">
            <v>-</v>
          </cell>
          <cell r="BC82">
            <v>0</v>
          </cell>
          <cell r="BD82" t="str">
            <v>-</v>
          </cell>
          <cell r="BE82">
            <v>0</v>
          </cell>
          <cell r="BF82" t="str">
            <v/>
          </cell>
          <cell r="BG82">
            <v>0</v>
          </cell>
          <cell r="BH82" t="str">
            <v>-</v>
          </cell>
          <cell r="BI82">
            <v>0</v>
          </cell>
          <cell r="BJ82" t="str">
            <v>-</v>
          </cell>
          <cell r="BK82">
            <v>0</v>
          </cell>
          <cell r="BL82">
            <v>0</v>
          </cell>
          <cell r="BM82" t="str">
            <v>-</v>
          </cell>
          <cell r="BN82">
            <v>15</v>
          </cell>
          <cell r="BO82" t="str">
            <v/>
          </cell>
          <cell r="BP82">
            <v>0</v>
          </cell>
          <cell r="BQ82">
            <v>0</v>
          </cell>
          <cell r="BR82" t="str">
            <v>-</v>
          </cell>
          <cell r="BS82">
            <v>0</v>
          </cell>
          <cell r="BT82">
            <v>0</v>
          </cell>
          <cell r="BU82" t="str">
            <v>-</v>
          </cell>
        </row>
        <row r="83">
          <cell r="A83" t="str">
            <v>60MD</v>
          </cell>
          <cell r="B83">
            <v>60</v>
          </cell>
          <cell r="C83" t="str">
            <v>MD</v>
          </cell>
          <cell r="D83" t="str">
            <v>Space Heating</v>
          </cell>
          <cell r="E83" t="str">
            <v>MiniSplit Ductless HP</v>
          </cell>
          <cell r="F83" t="str">
            <v>Commercial</v>
          </cell>
          <cell r="G83" t="str">
            <v>Y</v>
          </cell>
          <cell r="M83" t="str">
            <v>REPL</v>
          </cell>
          <cell r="N83" t="str">
            <v/>
          </cell>
          <cell r="O83">
            <v>2020</v>
          </cell>
          <cell r="P83">
            <v>2029</v>
          </cell>
          <cell r="Q83" t="str">
            <v>Small Office</v>
          </cell>
          <cell r="R83" t="str">
            <v/>
          </cell>
          <cell r="S83">
            <v>0</v>
          </cell>
          <cell r="T83">
            <v>0</v>
          </cell>
          <cell r="U83">
            <v>0</v>
          </cell>
          <cell r="V83">
            <v>1545.9223372314204</v>
          </cell>
          <cell r="W83">
            <v>0.71566666666666656</v>
          </cell>
          <cell r="X83" t="str">
            <v>-</v>
          </cell>
          <cell r="Y83" t="str">
            <v>-</v>
          </cell>
          <cell r="Z83" t="e">
            <v>#VALUE!</v>
          </cell>
          <cell r="AA83">
            <v>0</v>
          </cell>
          <cell r="AB83">
            <v>0</v>
          </cell>
          <cell r="AC83">
            <v>0</v>
          </cell>
          <cell r="AD83">
            <v>0</v>
          </cell>
          <cell r="AE83" t="str">
            <v>-</v>
          </cell>
          <cell r="AF83" t="e">
            <v>#VALUE!</v>
          </cell>
          <cell r="AG83">
            <v>0</v>
          </cell>
          <cell r="AH83">
            <v>0</v>
          </cell>
          <cell r="AI83">
            <v>0</v>
          </cell>
          <cell r="AJ83">
            <v>0</v>
          </cell>
          <cell r="AK83">
            <v>0</v>
          </cell>
          <cell r="AL83" t="str">
            <v>-</v>
          </cell>
          <cell r="AM83" t="str">
            <v>-</v>
          </cell>
          <cell r="AN83" t="str">
            <v/>
          </cell>
          <cell r="AO83">
            <v>0</v>
          </cell>
          <cell r="AP83" t="str">
            <v>-</v>
          </cell>
          <cell r="AQ83">
            <v>0</v>
          </cell>
          <cell r="AR83" t="str">
            <v>-</v>
          </cell>
          <cell r="AS83">
            <v>0</v>
          </cell>
          <cell r="AT83" t="str">
            <v/>
          </cell>
          <cell r="AU83">
            <v>0</v>
          </cell>
          <cell r="AV83" t="str">
            <v>-</v>
          </cell>
          <cell r="AW83">
            <v>0</v>
          </cell>
          <cell r="AX83" t="str">
            <v>-</v>
          </cell>
          <cell r="AY83">
            <v>0</v>
          </cell>
          <cell r="AZ83" t="str">
            <v/>
          </cell>
          <cell r="BA83">
            <v>0</v>
          </cell>
          <cell r="BB83" t="str">
            <v>-</v>
          </cell>
          <cell r="BC83">
            <v>0</v>
          </cell>
          <cell r="BD83" t="str">
            <v>-</v>
          </cell>
          <cell r="BE83">
            <v>0</v>
          </cell>
          <cell r="BF83" t="str">
            <v/>
          </cell>
          <cell r="BG83">
            <v>0</v>
          </cell>
          <cell r="BH83" t="str">
            <v>-</v>
          </cell>
          <cell r="BI83">
            <v>0</v>
          </cell>
          <cell r="BJ83" t="str">
            <v>-</v>
          </cell>
          <cell r="BK83">
            <v>0</v>
          </cell>
          <cell r="BL83">
            <v>0</v>
          </cell>
          <cell r="BM83" t="str">
            <v>-</v>
          </cell>
          <cell r="BN83">
            <v>15</v>
          </cell>
          <cell r="BO83" t="str">
            <v/>
          </cell>
          <cell r="BP83">
            <v>0</v>
          </cell>
          <cell r="BQ83">
            <v>0</v>
          </cell>
          <cell r="BR83" t="str">
            <v>-</v>
          </cell>
          <cell r="BS83">
            <v>0</v>
          </cell>
          <cell r="BT83">
            <v>0</v>
          </cell>
          <cell r="BU83" t="str">
            <v>-</v>
          </cell>
        </row>
        <row r="84">
          <cell r="A84" t="str">
            <v>59RET</v>
          </cell>
          <cell r="B84">
            <v>59</v>
          </cell>
          <cell r="C84" t="str">
            <v>RET</v>
          </cell>
          <cell r="D84" t="str">
            <v>Cooling</v>
          </cell>
          <cell r="E84" t="str">
            <v>MiniSplit Ductless HP</v>
          </cell>
          <cell r="F84" t="str">
            <v>Commercial</v>
          </cell>
          <cell r="G84" t="str">
            <v>Y</v>
          </cell>
          <cell r="M84" t="str">
            <v>RET</v>
          </cell>
          <cell r="N84" t="str">
            <v/>
          </cell>
          <cell r="O84">
            <v>2020</v>
          </cell>
          <cell r="P84">
            <v>2029</v>
          </cell>
          <cell r="Q84" t="str">
            <v>Small Office</v>
          </cell>
          <cell r="R84" t="str">
            <v/>
          </cell>
          <cell r="S84">
            <v>0</v>
          </cell>
          <cell r="T84">
            <v>0</v>
          </cell>
          <cell r="U84">
            <v>0</v>
          </cell>
          <cell r="V84">
            <v>506.78058864271566</v>
          </cell>
          <cell r="W84">
            <v>0.48212184614199238</v>
          </cell>
          <cell r="X84" t="str">
            <v>-</v>
          </cell>
          <cell r="Y84" t="str">
            <v>-</v>
          </cell>
          <cell r="Z84" t="e">
            <v>#VALUE!</v>
          </cell>
          <cell r="AA84">
            <v>0</v>
          </cell>
          <cell r="AB84">
            <v>0</v>
          </cell>
          <cell r="AC84">
            <v>953.657315123996</v>
          </cell>
          <cell r="AD84">
            <v>1.8817952709635688</v>
          </cell>
          <cell r="AE84" t="str">
            <v>-</v>
          </cell>
          <cell r="AF84" t="e">
            <v>#VALUE!</v>
          </cell>
          <cell r="AG84">
            <v>15</v>
          </cell>
          <cell r="AH84">
            <v>9</v>
          </cell>
          <cell r="AI84">
            <v>967</v>
          </cell>
          <cell r="AJ84">
            <v>1.9081235976102919</v>
          </cell>
          <cell r="AK84">
            <v>0.9525609386960987</v>
          </cell>
          <cell r="AL84" t="str">
            <v>-</v>
          </cell>
          <cell r="AM84" t="str">
            <v>-</v>
          </cell>
          <cell r="AN84" t="str">
            <v/>
          </cell>
          <cell r="AO84">
            <v>0</v>
          </cell>
          <cell r="AP84" t="str">
            <v>-</v>
          </cell>
          <cell r="AQ84">
            <v>0</v>
          </cell>
          <cell r="AR84" t="str">
            <v>-</v>
          </cell>
          <cell r="AS84">
            <v>0</v>
          </cell>
          <cell r="AT84" t="str">
            <v/>
          </cell>
          <cell r="AU84">
            <v>0</v>
          </cell>
          <cell r="AV84" t="str">
            <v>-</v>
          </cell>
          <cell r="AW84">
            <v>0</v>
          </cell>
          <cell r="AX84" t="str">
            <v>-</v>
          </cell>
          <cell r="AY84">
            <v>0</v>
          </cell>
          <cell r="AZ84" t="str">
            <v/>
          </cell>
          <cell r="BA84">
            <v>0</v>
          </cell>
          <cell r="BB84" t="str">
            <v>-</v>
          </cell>
          <cell r="BC84">
            <v>0</v>
          </cell>
          <cell r="BD84" t="str">
            <v>-</v>
          </cell>
          <cell r="BE84">
            <v>0</v>
          </cell>
          <cell r="BF84" t="str">
            <v/>
          </cell>
          <cell r="BG84">
            <v>0</v>
          </cell>
          <cell r="BH84" t="str">
            <v>-</v>
          </cell>
          <cell r="BI84">
            <v>0</v>
          </cell>
          <cell r="BJ84" t="str">
            <v>-</v>
          </cell>
          <cell r="BK84">
            <v>0</v>
          </cell>
          <cell r="BL84">
            <v>0</v>
          </cell>
          <cell r="BM84" t="str">
            <v>-</v>
          </cell>
          <cell r="BN84">
            <v>15</v>
          </cell>
          <cell r="BO84" t="str">
            <v/>
          </cell>
          <cell r="BP84">
            <v>0</v>
          </cell>
          <cell r="BQ84">
            <v>0</v>
          </cell>
          <cell r="BR84" t="str">
            <v>-</v>
          </cell>
          <cell r="BS84">
            <v>0</v>
          </cell>
          <cell r="BT84">
            <v>0</v>
          </cell>
          <cell r="BU84" t="str">
            <v>-</v>
          </cell>
        </row>
        <row r="85">
          <cell r="A85" t="str">
            <v>60RET</v>
          </cell>
          <cell r="B85">
            <v>60</v>
          </cell>
          <cell r="C85" t="str">
            <v>RET</v>
          </cell>
          <cell r="D85" t="str">
            <v>Space Heating</v>
          </cell>
          <cell r="E85" t="str">
            <v>MiniSplit Ductless HP</v>
          </cell>
          <cell r="F85" t="str">
            <v>Commercial</v>
          </cell>
          <cell r="G85" t="str">
            <v>Y</v>
          </cell>
          <cell r="M85" t="str">
            <v>RET</v>
          </cell>
          <cell r="N85" t="str">
            <v/>
          </cell>
          <cell r="O85">
            <v>2020</v>
          </cell>
          <cell r="P85">
            <v>2029</v>
          </cell>
          <cell r="Q85" t="str">
            <v>Small Office</v>
          </cell>
          <cell r="R85" t="str">
            <v/>
          </cell>
          <cell r="S85">
            <v>0</v>
          </cell>
          <cell r="T85">
            <v>0</v>
          </cell>
          <cell r="U85">
            <v>0</v>
          </cell>
          <cell r="V85">
            <v>0</v>
          </cell>
          <cell r="W85">
            <v>0.71566666666666656</v>
          </cell>
          <cell r="X85" t="str">
            <v>-</v>
          </cell>
          <cell r="Y85" t="str">
            <v>-</v>
          </cell>
          <cell r="Z85" t="e">
            <v>#VALUE!</v>
          </cell>
          <cell r="AA85">
            <v>0</v>
          </cell>
          <cell r="AB85">
            <v>0</v>
          </cell>
          <cell r="AC85">
            <v>0</v>
          </cell>
          <cell r="AD85">
            <v>0</v>
          </cell>
          <cell r="AE85" t="str">
            <v>-</v>
          </cell>
          <cell r="AF85" t="e">
            <v>#VALUE!</v>
          </cell>
          <cell r="AG85">
            <v>0</v>
          </cell>
          <cell r="AH85">
            <v>0</v>
          </cell>
          <cell r="AI85">
            <v>0</v>
          </cell>
          <cell r="AJ85">
            <v>0</v>
          </cell>
          <cell r="AK85">
            <v>0</v>
          </cell>
          <cell r="AL85" t="str">
            <v>-</v>
          </cell>
          <cell r="AM85" t="str">
            <v>-</v>
          </cell>
          <cell r="AN85" t="str">
            <v/>
          </cell>
          <cell r="AO85">
            <v>0</v>
          </cell>
          <cell r="AP85" t="str">
            <v>-</v>
          </cell>
          <cell r="AQ85">
            <v>0</v>
          </cell>
          <cell r="AR85" t="str">
            <v>-</v>
          </cell>
          <cell r="AS85">
            <v>0</v>
          </cell>
          <cell r="AT85" t="str">
            <v/>
          </cell>
          <cell r="AU85">
            <v>0</v>
          </cell>
          <cell r="AV85" t="str">
            <v>-</v>
          </cell>
          <cell r="AW85">
            <v>0</v>
          </cell>
          <cell r="AX85" t="str">
            <v>-</v>
          </cell>
          <cell r="AY85">
            <v>0</v>
          </cell>
          <cell r="AZ85" t="str">
            <v/>
          </cell>
          <cell r="BA85">
            <v>0</v>
          </cell>
          <cell r="BB85" t="str">
            <v>-</v>
          </cell>
          <cell r="BC85">
            <v>0</v>
          </cell>
          <cell r="BD85" t="str">
            <v>-</v>
          </cell>
          <cell r="BE85">
            <v>0</v>
          </cell>
          <cell r="BF85" t="str">
            <v/>
          </cell>
          <cell r="BG85">
            <v>0</v>
          </cell>
          <cell r="BH85" t="str">
            <v>-</v>
          </cell>
          <cell r="BI85">
            <v>0</v>
          </cell>
          <cell r="BJ85" t="str">
            <v>-</v>
          </cell>
          <cell r="BK85">
            <v>0</v>
          </cell>
          <cell r="BL85">
            <v>0</v>
          </cell>
          <cell r="BM85" t="str">
            <v>-</v>
          </cell>
          <cell r="BN85">
            <v>15</v>
          </cell>
          <cell r="BO85" t="str">
            <v/>
          </cell>
          <cell r="BP85">
            <v>0</v>
          </cell>
          <cell r="BQ85">
            <v>0</v>
          </cell>
          <cell r="BR85" t="str">
            <v>-</v>
          </cell>
          <cell r="BS85">
            <v>0</v>
          </cell>
          <cell r="BT85">
            <v>0</v>
          </cell>
          <cell r="BU85" t="str">
            <v>-</v>
          </cell>
        </row>
        <row r="86">
          <cell r="A86" t="str">
            <v>61MD</v>
          </cell>
          <cell r="B86">
            <v>61</v>
          </cell>
          <cell r="C86" t="str">
            <v>MD</v>
          </cell>
          <cell r="D86" t="str">
            <v>Cooling</v>
          </cell>
          <cell r="E86" t="str">
            <v>Programmable Tstat</v>
          </cell>
          <cell r="F86" t="str">
            <v>Commercial</v>
          </cell>
          <cell r="G86" t="str">
            <v>Y</v>
          </cell>
          <cell r="M86" t="str">
            <v>NC,RENO</v>
          </cell>
          <cell r="N86" t="str">
            <v>No programmable thermostat</v>
          </cell>
          <cell r="O86">
            <v>2020</v>
          </cell>
          <cell r="P86">
            <v>2029</v>
          </cell>
          <cell r="Q86" t="str">
            <v>Small Office</v>
          </cell>
          <cell r="R86" t="str">
            <v/>
          </cell>
          <cell r="S86">
            <v>0</v>
          </cell>
          <cell r="T86">
            <v>0</v>
          </cell>
          <cell r="U86">
            <v>0</v>
          </cell>
          <cell r="V86">
            <v>91.25151952868903</v>
          </cell>
          <cell r="W86">
            <v>0.09</v>
          </cell>
          <cell r="X86" t="str">
            <v>-</v>
          </cell>
          <cell r="Y86" t="str">
            <v>NY Commercial Baseline Data, NY TRM V6.1</v>
          </cell>
          <cell r="Z86" t="e">
            <v>#VALUE!</v>
          </cell>
          <cell r="AA86">
            <v>0</v>
          </cell>
          <cell r="AB86">
            <v>0</v>
          </cell>
          <cell r="AC86">
            <v>40</v>
          </cell>
          <cell r="AD86">
            <v>0.43834886483642826</v>
          </cell>
          <cell r="AE86" t="str">
            <v>Mid Atlantic TRM</v>
          </cell>
          <cell r="AF86" t="e">
            <v>#VALUE!</v>
          </cell>
          <cell r="AG86">
            <v>0</v>
          </cell>
          <cell r="AH86">
            <v>0</v>
          </cell>
          <cell r="AI86">
            <v>0</v>
          </cell>
          <cell r="AJ86">
            <v>0</v>
          </cell>
          <cell r="AK86">
            <v>0</v>
          </cell>
          <cell r="AL86" t="str">
            <v>-</v>
          </cell>
          <cell r="AM86" t="str">
            <v>-</v>
          </cell>
          <cell r="AN86" t="str">
            <v/>
          </cell>
          <cell r="AO86">
            <v>0</v>
          </cell>
          <cell r="AP86" t="str">
            <v>-</v>
          </cell>
          <cell r="AQ86">
            <v>0</v>
          </cell>
          <cell r="AR86" t="str">
            <v>-</v>
          </cell>
          <cell r="AS86">
            <v>0</v>
          </cell>
          <cell r="AT86" t="str">
            <v/>
          </cell>
          <cell r="AU86">
            <v>0</v>
          </cell>
          <cell r="AV86" t="str">
            <v>-</v>
          </cell>
          <cell r="AW86">
            <v>0</v>
          </cell>
          <cell r="AX86" t="str">
            <v>-</v>
          </cell>
          <cell r="AY86">
            <v>0</v>
          </cell>
          <cell r="AZ86" t="str">
            <v/>
          </cell>
          <cell r="BA86">
            <v>0</v>
          </cell>
          <cell r="BB86" t="str">
            <v>-</v>
          </cell>
          <cell r="BC86">
            <v>0</v>
          </cell>
          <cell r="BD86" t="str">
            <v>-</v>
          </cell>
          <cell r="BE86">
            <v>0</v>
          </cell>
          <cell r="BF86" t="str">
            <v/>
          </cell>
          <cell r="BG86">
            <v>0</v>
          </cell>
          <cell r="BH86" t="str">
            <v>-</v>
          </cell>
          <cell r="BI86">
            <v>0</v>
          </cell>
          <cell r="BJ86" t="str">
            <v>-</v>
          </cell>
          <cell r="BK86">
            <v>0</v>
          </cell>
          <cell r="BL86">
            <v>0</v>
          </cell>
          <cell r="BM86" t="str">
            <v>-</v>
          </cell>
          <cell r="BN86">
            <v>11</v>
          </cell>
          <cell r="BO86" t="str">
            <v/>
          </cell>
          <cell r="BP86">
            <v>0</v>
          </cell>
          <cell r="BQ86">
            <v>0</v>
          </cell>
          <cell r="BR86" t="str">
            <v>-</v>
          </cell>
          <cell r="BS86">
            <v>0</v>
          </cell>
          <cell r="BT86">
            <v>0</v>
          </cell>
          <cell r="BU86" t="str">
            <v>-</v>
          </cell>
        </row>
        <row r="87">
          <cell r="A87" t="str">
            <v>62MD</v>
          </cell>
          <cell r="B87">
            <v>62</v>
          </cell>
          <cell r="C87" t="str">
            <v>MD</v>
          </cell>
          <cell r="D87" t="str">
            <v>Space Heating</v>
          </cell>
          <cell r="E87" t="str">
            <v>Programmable Tstat</v>
          </cell>
          <cell r="F87" t="str">
            <v>Commercial</v>
          </cell>
          <cell r="G87" t="str">
            <v>Y</v>
          </cell>
          <cell r="M87" t="str">
            <v>NC,RENO</v>
          </cell>
          <cell r="N87" t="str">
            <v>No programmable thermostat</v>
          </cell>
          <cell r="O87">
            <v>2020</v>
          </cell>
          <cell r="P87">
            <v>2029</v>
          </cell>
          <cell r="Q87" t="str">
            <v>Small Office</v>
          </cell>
          <cell r="R87" t="str">
            <v/>
          </cell>
          <cell r="S87">
            <v>0</v>
          </cell>
          <cell r="T87">
            <v>0</v>
          </cell>
          <cell r="U87">
            <v>0</v>
          </cell>
          <cell r="V87">
            <v>0</v>
          </cell>
          <cell r="W87">
            <v>6.8000000000000005E-2</v>
          </cell>
          <cell r="X87" t="str">
            <v>-</v>
          </cell>
          <cell r="Y87" t="str">
            <v>-</v>
          </cell>
          <cell r="Z87" t="e">
            <v>#VALUE!</v>
          </cell>
          <cell r="AA87">
            <v>0</v>
          </cell>
          <cell r="AB87">
            <v>0</v>
          </cell>
          <cell r="AC87">
            <v>0</v>
          </cell>
          <cell r="AD87">
            <v>0</v>
          </cell>
          <cell r="AE87" t="str">
            <v>-</v>
          </cell>
          <cell r="AF87" t="e">
            <v>#VALUE!</v>
          </cell>
          <cell r="AG87">
            <v>0</v>
          </cell>
          <cell r="AH87">
            <v>0</v>
          </cell>
          <cell r="AI87">
            <v>0</v>
          </cell>
          <cell r="AJ87">
            <v>0</v>
          </cell>
          <cell r="AK87">
            <v>0</v>
          </cell>
          <cell r="AL87" t="str">
            <v>-</v>
          </cell>
          <cell r="AM87" t="str">
            <v>-</v>
          </cell>
          <cell r="AN87" t="str">
            <v/>
          </cell>
          <cell r="AO87">
            <v>0</v>
          </cell>
          <cell r="AP87" t="str">
            <v>-</v>
          </cell>
          <cell r="AQ87">
            <v>0</v>
          </cell>
          <cell r="AR87" t="str">
            <v>-</v>
          </cell>
          <cell r="AS87">
            <v>0</v>
          </cell>
          <cell r="AT87" t="str">
            <v/>
          </cell>
          <cell r="AU87">
            <v>0</v>
          </cell>
          <cell r="AV87" t="str">
            <v>-</v>
          </cell>
          <cell r="AW87">
            <v>0</v>
          </cell>
          <cell r="AX87" t="str">
            <v>-</v>
          </cell>
          <cell r="AY87">
            <v>0</v>
          </cell>
          <cell r="AZ87" t="str">
            <v/>
          </cell>
          <cell r="BA87">
            <v>0</v>
          </cell>
          <cell r="BB87" t="str">
            <v>-</v>
          </cell>
          <cell r="BC87">
            <v>0</v>
          </cell>
          <cell r="BD87" t="str">
            <v>-</v>
          </cell>
          <cell r="BE87">
            <v>0</v>
          </cell>
          <cell r="BF87" t="str">
            <v/>
          </cell>
          <cell r="BG87">
            <v>0</v>
          </cell>
          <cell r="BH87" t="str">
            <v>-</v>
          </cell>
          <cell r="BI87">
            <v>0</v>
          </cell>
          <cell r="BJ87" t="str">
            <v>-</v>
          </cell>
          <cell r="BK87">
            <v>0</v>
          </cell>
          <cell r="BL87">
            <v>0</v>
          </cell>
          <cell r="BM87" t="str">
            <v>-</v>
          </cell>
          <cell r="BN87">
            <v>11</v>
          </cell>
          <cell r="BO87" t="str">
            <v/>
          </cell>
          <cell r="BP87">
            <v>0</v>
          </cell>
          <cell r="BQ87">
            <v>0</v>
          </cell>
          <cell r="BR87" t="str">
            <v>-</v>
          </cell>
          <cell r="BS87">
            <v>0</v>
          </cell>
          <cell r="BT87">
            <v>0</v>
          </cell>
          <cell r="BU87" t="str">
            <v>-</v>
          </cell>
        </row>
        <row r="88">
          <cell r="A88" t="str">
            <v>63MD</v>
          </cell>
          <cell r="B88">
            <v>63</v>
          </cell>
          <cell r="C88" t="str">
            <v>MD</v>
          </cell>
          <cell r="D88" t="str">
            <v>Cooling</v>
          </cell>
          <cell r="E88" t="str">
            <v>Programmable Tstat</v>
          </cell>
          <cell r="F88" t="str">
            <v>Commercial</v>
          </cell>
          <cell r="G88" t="str">
            <v>Y</v>
          </cell>
          <cell r="M88" t="str">
            <v>NC,RENO</v>
          </cell>
          <cell r="N88" t="str">
            <v>No programmable thermostat</v>
          </cell>
          <cell r="O88">
            <v>2020</v>
          </cell>
          <cell r="P88">
            <v>2029</v>
          </cell>
          <cell r="Q88" t="str">
            <v>Small Office</v>
          </cell>
          <cell r="R88" t="str">
            <v/>
          </cell>
          <cell r="S88">
            <v>0</v>
          </cell>
          <cell r="T88">
            <v>0</v>
          </cell>
          <cell r="U88">
            <v>0</v>
          </cell>
          <cell r="V88">
            <v>91.25151952868903</v>
          </cell>
          <cell r="W88">
            <v>0.09</v>
          </cell>
          <cell r="X88" t="str">
            <v>-</v>
          </cell>
          <cell r="Y88" t="str">
            <v>-</v>
          </cell>
          <cell r="Z88" t="e">
            <v>#VALUE!</v>
          </cell>
          <cell r="AA88">
            <v>0</v>
          </cell>
          <cell r="AB88">
            <v>0</v>
          </cell>
          <cell r="AC88">
            <v>40</v>
          </cell>
          <cell r="AD88">
            <v>0.43834886483642826</v>
          </cell>
          <cell r="AE88" t="str">
            <v>-</v>
          </cell>
          <cell r="AF88" t="e">
            <v>#VALUE!</v>
          </cell>
          <cell r="AG88">
            <v>0</v>
          </cell>
          <cell r="AH88">
            <v>0</v>
          </cell>
          <cell r="AI88">
            <v>0</v>
          </cell>
          <cell r="AJ88">
            <v>0</v>
          </cell>
          <cell r="AK88">
            <v>0</v>
          </cell>
          <cell r="AL88" t="str">
            <v>-</v>
          </cell>
          <cell r="AM88" t="str">
            <v>-</v>
          </cell>
          <cell r="AN88" t="str">
            <v/>
          </cell>
          <cell r="AO88">
            <v>0</v>
          </cell>
          <cell r="AP88" t="str">
            <v>-</v>
          </cell>
          <cell r="AQ88">
            <v>0</v>
          </cell>
          <cell r="AR88" t="str">
            <v>-</v>
          </cell>
          <cell r="AS88">
            <v>0</v>
          </cell>
          <cell r="AT88" t="str">
            <v/>
          </cell>
          <cell r="AU88">
            <v>0</v>
          </cell>
          <cell r="AV88" t="str">
            <v>-</v>
          </cell>
          <cell r="AW88">
            <v>0</v>
          </cell>
          <cell r="AX88" t="str">
            <v>-</v>
          </cell>
          <cell r="AY88">
            <v>0</v>
          </cell>
          <cell r="AZ88" t="str">
            <v/>
          </cell>
          <cell r="BA88">
            <v>0</v>
          </cell>
          <cell r="BB88" t="str">
            <v>-</v>
          </cell>
          <cell r="BC88">
            <v>0</v>
          </cell>
          <cell r="BD88" t="str">
            <v>-</v>
          </cell>
          <cell r="BE88">
            <v>0</v>
          </cell>
          <cell r="BF88" t="str">
            <v/>
          </cell>
          <cell r="BG88">
            <v>0</v>
          </cell>
          <cell r="BH88" t="str">
            <v>-</v>
          </cell>
          <cell r="BI88">
            <v>0</v>
          </cell>
          <cell r="BJ88" t="str">
            <v>-</v>
          </cell>
          <cell r="BK88">
            <v>0</v>
          </cell>
          <cell r="BL88">
            <v>0</v>
          </cell>
          <cell r="BM88" t="str">
            <v>-</v>
          </cell>
          <cell r="BN88">
            <v>11</v>
          </cell>
          <cell r="BO88" t="str">
            <v/>
          </cell>
          <cell r="BP88">
            <v>0</v>
          </cell>
          <cell r="BQ88">
            <v>0</v>
          </cell>
          <cell r="BR88" t="str">
            <v>-</v>
          </cell>
          <cell r="BS88">
            <v>0</v>
          </cell>
          <cell r="BT88">
            <v>0</v>
          </cell>
          <cell r="BU88" t="str">
            <v>-</v>
          </cell>
        </row>
        <row r="89">
          <cell r="A89" t="str">
            <v>64MD</v>
          </cell>
          <cell r="B89">
            <v>64</v>
          </cell>
          <cell r="C89" t="str">
            <v>MD</v>
          </cell>
          <cell r="D89" t="str">
            <v>Space Heating</v>
          </cell>
          <cell r="E89" t="str">
            <v>Programmable Tstat</v>
          </cell>
          <cell r="F89" t="str">
            <v>Commercial</v>
          </cell>
          <cell r="G89" t="str">
            <v>Y</v>
          </cell>
          <cell r="M89" t="str">
            <v>NC,RENO</v>
          </cell>
          <cell r="N89" t="str">
            <v>No programmable thermostat</v>
          </cell>
          <cell r="O89">
            <v>2020</v>
          </cell>
          <cell r="P89">
            <v>2029</v>
          </cell>
          <cell r="Q89" t="str">
            <v>Small Office</v>
          </cell>
          <cell r="R89" t="str">
            <v/>
          </cell>
          <cell r="S89">
            <v>0</v>
          </cell>
          <cell r="T89">
            <v>0</v>
          </cell>
          <cell r="U89">
            <v>0</v>
          </cell>
          <cell r="V89">
            <v>0</v>
          </cell>
          <cell r="W89">
            <v>6.8000000000000005E-2</v>
          </cell>
          <cell r="X89" t="str">
            <v>-</v>
          </cell>
          <cell r="Y89" t="str">
            <v>-</v>
          </cell>
          <cell r="Z89" t="e">
            <v>#VALUE!</v>
          </cell>
          <cell r="AA89">
            <v>0</v>
          </cell>
          <cell r="AB89">
            <v>0</v>
          </cell>
          <cell r="AC89">
            <v>0</v>
          </cell>
          <cell r="AD89">
            <v>0</v>
          </cell>
          <cell r="AE89" t="str">
            <v>-</v>
          </cell>
          <cell r="AF89" t="e">
            <v>#VALUE!</v>
          </cell>
          <cell r="AG89">
            <v>0</v>
          </cell>
          <cell r="AH89">
            <v>0</v>
          </cell>
          <cell r="AI89">
            <v>0</v>
          </cell>
          <cell r="AJ89">
            <v>0</v>
          </cell>
          <cell r="AK89">
            <v>0</v>
          </cell>
          <cell r="AL89" t="str">
            <v>-</v>
          </cell>
          <cell r="AM89" t="str">
            <v>-</v>
          </cell>
          <cell r="AN89" t="str">
            <v/>
          </cell>
          <cell r="AO89">
            <v>0</v>
          </cell>
          <cell r="AP89" t="str">
            <v>-</v>
          </cell>
          <cell r="AQ89">
            <v>0</v>
          </cell>
          <cell r="AR89" t="str">
            <v>-</v>
          </cell>
          <cell r="AS89">
            <v>0</v>
          </cell>
          <cell r="AT89" t="str">
            <v/>
          </cell>
          <cell r="AU89">
            <v>0</v>
          </cell>
          <cell r="AV89" t="str">
            <v>-</v>
          </cell>
          <cell r="AW89">
            <v>0</v>
          </cell>
          <cell r="AX89" t="str">
            <v>-</v>
          </cell>
          <cell r="AY89">
            <v>0</v>
          </cell>
          <cell r="AZ89" t="str">
            <v/>
          </cell>
          <cell r="BA89">
            <v>0</v>
          </cell>
          <cell r="BB89" t="str">
            <v>-</v>
          </cell>
          <cell r="BC89">
            <v>0</v>
          </cell>
          <cell r="BD89" t="str">
            <v>-</v>
          </cell>
          <cell r="BE89">
            <v>0</v>
          </cell>
          <cell r="BF89" t="str">
            <v/>
          </cell>
          <cell r="BG89">
            <v>0</v>
          </cell>
          <cell r="BH89" t="str">
            <v>-</v>
          </cell>
          <cell r="BI89">
            <v>0</v>
          </cell>
          <cell r="BJ89" t="str">
            <v>-</v>
          </cell>
          <cell r="BK89">
            <v>0</v>
          </cell>
          <cell r="BL89">
            <v>0</v>
          </cell>
          <cell r="BM89" t="str">
            <v>-</v>
          </cell>
          <cell r="BN89">
            <v>11</v>
          </cell>
          <cell r="BO89" t="str">
            <v/>
          </cell>
          <cell r="BP89">
            <v>0</v>
          </cell>
          <cell r="BQ89">
            <v>0</v>
          </cell>
          <cell r="BR89" t="str">
            <v>-</v>
          </cell>
          <cell r="BS89">
            <v>0</v>
          </cell>
          <cell r="BT89">
            <v>0</v>
          </cell>
          <cell r="BU89" t="str">
            <v>-</v>
          </cell>
        </row>
        <row r="90">
          <cell r="A90" t="str">
            <v>65MD</v>
          </cell>
          <cell r="B90">
            <v>65</v>
          </cell>
          <cell r="C90" t="str">
            <v>MD</v>
          </cell>
          <cell r="D90" t="str">
            <v>Cooling</v>
          </cell>
          <cell r="E90" t="str">
            <v>Programmable Tstat</v>
          </cell>
          <cell r="F90" t="str">
            <v>Commercial</v>
          </cell>
          <cell r="G90" t="str">
            <v>Y</v>
          </cell>
          <cell r="M90" t="str">
            <v>NC,RENO</v>
          </cell>
          <cell r="N90" t="str">
            <v>No programmable thermostat</v>
          </cell>
          <cell r="O90">
            <v>2020</v>
          </cell>
          <cell r="P90">
            <v>2029</v>
          </cell>
          <cell r="Q90" t="str">
            <v>Small Office</v>
          </cell>
          <cell r="R90" t="str">
            <v/>
          </cell>
          <cell r="S90">
            <v>0</v>
          </cell>
          <cell r="T90">
            <v>0</v>
          </cell>
          <cell r="U90">
            <v>0</v>
          </cell>
          <cell r="V90">
            <v>91.25151952868903</v>
          </cell>
          <cell r="W90">
            <v>0.09</v>
          </cell>
          <cell r="X90" t="str">
            <v>-</v>
          </cell>
          <cell r="Y90" t="str">
            <v>-</v>
          </cell>
          <cell r="Z90" t="e">
            <v>#VALUE!</v>
          </cell>
          <cell r="AA90">
            <v>0</v>
          </cell>
          <cell r="AB90">
            <v>0</v>
          </cell>
          <cell r="AC90">
            <v>40</v>
          </cell>
          <cell r="AD90">
            <v>0.43834886483642826</v>
          </cell>
          <cell r="AE90" t="str">
            <v>-</v>
          </cell>
          <cell r="AF90" t="e">
            <v>#VALUE!</v>
          </cell>
          <cell r="AG90">
            <v>0</v>
          </cell>
          <cell r="AH90">
            <v>0</v>
          </cell>
          <cell r="AI90">
            <v>0</v>
          </cell>
          <cell r="AJ90">
            <v>0</v>
          </cell>
          <cell r="AK90">
            <v>0</v>
          </cell>
          <cell r="AL90" t="str">
            <v>-</v>
          </cell>
          <cell r="AM90" t="str">
            <v>-</v>
          </cell>
          <cell r="AN90" t="str">
            <v/>
          </cell>
          <cell r="AO90">
            <v>0</v>
          </cell>
          <cell r="AP90" t="str">
            <v>-</v>
          </cell>
          <cell r="AQ90">
            <v>0</v>
          </cell>
          <cell r="AR90" t="str">
            <v>-</v>
          </cell>
          <cell r="AS90">
            <v>0</v>
          </cell>
          <cell r="AT90" t="str">
            <v/>
          </cell>
          <cell r="AU90">
            <v>0</v>
          </cell>
          <cell r="AV90" t="str">
            <v>-</v>
          </cell>
          <cell r="AW90">
            <v>0</v>
          </cell>
          <cell r="AX90" t="str">
            <v>-</v>
          </cell>
          <cell r="AY90">
            <v>0</v>
          </cell>
          <cell r="AZ90" t="str">
            <v/>
          </cell>
          <cell r="BA90">
            <v>0</v>
          </cell>
          <cell r="BB90" t="str">
            <v>-</v>
          </cell>
          <cell r="BC90">
            <v>0</v>
          </cell>
          <cell r="BD90" t="str">
            <v>-</v>
          </cell>
          <cell r="BE90">
            <v>0</v>
          </cell>
          <cell r="BF90" t="str">
            <v/>
          </cell>
          <cell r="BG90">
            <v>0</v>
          </cell>
          <cell r="BH90" t="str">
            <v>-</v>
          </cell>
          <cell r="BI90">
            <v>0</v>
          </cell>
          <cell r="BJ90" t="str">
            <v>-</v>
          </cell>
          <cell r="BK90">
            <v>0</v>
          </cell>
          <cell r="BL90">
            <v>0</v>
          </cell>
          <cell r="BM90" t="str">
            <v>-</v>
          </cell>
          <cell r="BN90">
            <v>11</v>
          </cell>
          <cell r="BO90" t="str">
            <v/>
          </cell>
          <cell r="BP90">
            <v>0</v>
          </cell>
          <cell r="BQ90">
            <v>0</v>
          </cell>
          <cell r="BR90" t="str">
            <v>-</v>
          </cell>
          <cell r="BS90">
            <v>0</v>
          </cell>
          <cell r="BT90">
            <v>0</v>
          </cell>
          <cell r="BU90" t="str">
            <v>-</v>
          </cell>
        </row>
        <row r="91">
          <cell r="A91" t="str">
            <v>66MD</v>
          </cell>
          <cell r="B91">
            <v>66</v>
          </cell>
          <cell r="C91" t="str">
            <v>MD</v>
          </cell>
          <cell r="D91" t="str">
            <v>Space Heating</v>
          </cell>
          <cell r="E91" t="str">
            <v>Programmable Tstat</v>
          </cell>
          <cell r="F91" t="str">
            <v>Commercial</v>
          </cell>
          <cell r="G91" t="str">
            <v>Y</v>
          </cell>
          <cell r="M91" t="str">
            <v>NC,RENO</v>
          </cell>
          <cell r="N91" t="str">
            <v>No programmable thermostat</v>
          </cell>
          <cell r="O91">
            <v>2020</v>
          </cell>
          <cell r="P91">
            <v>2029</v>
          </cell>
          <cell r="Q91" t="str">
            <v>Small Office</v>
          </cell>
          <cell r="R91" t="str">
            <v/>
          </cell>
          <cell r="S91">
            <v>0</v>
          </cell>
          <cell r="T91">
            <v>0</v>
          </cell>
          <cell r="U91">
            <v>0</v>
          </cell>
          <cell r="V91">
            <v>0</v>
          </cell>
          <cell r="W91">
            <v>6.8000000000000005E-2</v>
          </cell>
          <cell r="X91" t="str">
            <v>-</v>
          </cell>
          <cell r="Y91" t="str">
            <v>-</v>
          </cell>
          <cell r="Z91" t="e">
            <v>#VALUE!</v>
          </cell>
          <cell r="AA91">
            <v>0</v>
          </cell>
          <cell r="AB91">
            <v>0</v>
          </cell>
          <cell r="AC91">
            <v>0</v>
          </cell>
          <cell r="AD91">
            <v>0</v>
          </cell>
          <cell r="AE91" t="str">
            <v>-</v>
          </cell>
          <cell r="AF91" t="e">
            <v>#VALUE!</v>
          </cell>
          <cell r="AG91">
            <v>0</v>
          </cell>
          <cell r="AH91">
            <v>0</v>
          </cell>
          <cell r="AI91">
            <v>0</v>
          </cell>
          <cell r="AJ91">
            <v>0</v>
          </cell>
          <cell r="AK91">
            <v>0</v>
          </cell>
          <cell r="AL91" t="str">
            <v>-</v>
          </cell>
          <cell r="AM91" t="str">
            <v>-</v>
          </cell>
          <cell r="AN91" t="str">
            <v/>
          </cell>
          <cell r="AO91">
            <v>0</v>
          </cell>
          <cell r="AP91" t="str">
            <v>-</v>
          </cell>
          <cell r="AQ91">
            <v>0</v>
          </cell>
          <cell r="AR91" t="str">
            <v>-</v>
          </cell>
          <cell r="AS91">
            <v>0</v>
          </cell>
          <cell r="AT91" t="str">
            <v/>
          </cell>
          <cell r="AU91">
            <v>0</v>
          </cell>
          <cell r="AV91" t="str">
            <v>-</v>
          </cell>
          <cell r="AW91">
            <v>0</v>
          </cell>
          <cell r="AX91" t="str">
            <v>-</v>
          </cell>
          <cell r="AY91">
            <v>0</v>
          </cell>
          <cell r="AZ91" t="str">
            <v/>
          </cell>
          <cell r="BA91">
            <v>0</v>
          </cell>
          <cell r="BB91" t="str">
            <v>-</v>
          </cell>
          <cell r="BC91">
            <v>0</v>
          </cell>
          <cell r="BD91" t="str">
            <v>-</v>
          </cell>
          <cell r="BE91">
            <v>0</v>
          </cell>
          <cell r="BF91" t="str">
            <v/>
          </cell>
          <cell r="BG91">
            <v>0</v>
          </cell>
          <cell r="BH91" t="str">
            <v>-</v>
          </cell>
          <cell r="BI91">
            <v>0</v>
          </cell>
          <cell r="BJ91" t="str">
            <v>-</v>
          </cell>
          <cell r="BK91">
            <v>0</v>
          </cell>
          <cell r="BL91">
            <v>0</v>
          </cell>
          <cell r="BM91" t="str">
            <v>-</v>
          </cell>
          <cell r="BN91">
            <v>11</v>
          </cell>
          <cell r="BO91" t="str">
            <v/>
          </cell>
          <cell r="BP91">
            <v>0</v>
          </cell>
          <cell r="BQ91">
            <v>0</v>
          </cell>
          <cell r="BR91" t="str">
            <v>-</v>
          </cell>
          <cell r="BS91">
            <v>0</v>
          </cell>
          <cell r="BT91">
            <v>0</v>
          </cell>
          <cell r="BU91" t="str">
            <v>-</v>
          </cell>
        </row>
        <row r="92">
          <cell r="A92" t="str">
            <v>67MD</v>
          </cell>
          <cell r="B92">
            <v>67</v>
          </cell>
          <cell r="C92" t="str">
            <v>MD</v>
          </cell>
          <cell r="D92" t="str">
            <v>Cooling</v>
          </cell>
          <cell r="E92" t="str">
            <v>Programmable Tstat</v>
          </cell>
          <cell r="F92" t="str">
            <v>Commercial</v>
          </cell>
          <cell r="G92" t="str">
            <v>Y</v>
          </cell>
          <cell r="M92" t="str">
            <v>NC,RENO</v>
          </cell>
          <cell r="N92" t="str">
            <v>No programmable thermostat</v>
          </cell>
          <cell r="O92">
            <v>2020</v>
          </cell>
          <cell r="P92">
            <v>2029</v>
          </cell>
          <cell r="Q92" t="str">
            <v>Small Office</v>
          </cell>
          <cell r="R92" t="str">
            <v/>
          </cell>
          <cell r="S92">
            <v>0</v>
          </cell>
          <cell r="T92">
            <v>0</v>
          </cell>
          <cell r="U92">
            <v>0</v>
          </cell>
          <cell r="V92">
            <v>91.25151952868903</v>
          </cell>
          <cell r="W92">
            <v>0.09</v>
          </cell>
          <cell r="X92" t="str">
            <v>-</v>
          </cell>
          <cell r="Y92" t="str">
            <v>-</v>
          </cell>
          <cell r="Z92" t="e">
            <v>#VALUE!</v>
          </cell>
          <cell r="AA92">
            <v>0</v>
          </cell>
          <cell r="AB92">
            <v>0</v>
          </cell>
          <cell r="AC92">
            <v>40</v>
          </cell>
          <cell r="AD92">
            <v>0.43834886483642826</v>
          </cell>
          <cell r="AE92" t="str">
            <v>-</v>
          </cell>
          <cell r="AF92" t="e">
            <v>#VALUE!</v>
          </cell>
          <cell r="AG92">
            <v>0</v>
          </cell>
          <cell r="AH92">
            <v>0</v>
          </cell>
          <cell r="AI92">
            <v>0</v>
          </cell>
          <cell r="AJ92">
            <v>0</v>
          </cell>
          <cell r="AK92">
            <v>0</v>
          </cell>
          <cell r="AL92" t="str">
            <v>-</v>
          </cell>
          <cell r="AM92" t="str">
            <v>-</v>
          </cell>
          <cell r="AN92" t="str">
            <v/>
          </cell>
          <cell r="AO92">
            <v>0</v>
          </cell>
          <cell r="AP92" t="str">
            <v>-</v>
          </cell>
          <cell r="AQ92">
            <v>0</v>
          </cell>
          <cell r="AR92" t="str">
            <v>-</v>
          </cell>
          <cell r="AS92">
            <v>0</v>
          </cell>
          <cell r="AT92" t="str">
            <v/>
          </cell>
          <cell r="AU92">
            <v>0</v>
          </cell>
          <cell r="AV92" t="str">
            <v>-</v>
          </cell>
          <cell r="AW92">
            <v>0</v>
          </cell>
          <cell r="AX92" t="str">
            <v>-</v>
          </cell>
          <cell r="AY92">
            <v>0</v>
          </cell>
          <cell r="AZ92" t="str">
            <v/>
          </cell>
          <cell r="BA92">
            <v>0</v>
          </cell>
          <cell r="BB92" t="str">
            <v>-</v>
          </cell>
          <cell r="BC92">
            <v>0</v>
          </cell>
          <cell r="BD92" t="str">
            <v>-</v>
          </cell>
          <cell r="BE92">
            <v>0</v>
          </cell>
          <cell r="BF92" t="str">
            <v/>
          </cell>
          <cell r="BG92">
            <v>0</v>
          </cell>
          <cell r="BH92" t="str">
            <v>-</v>
          </cell>
          <cell r="BI92">
            <v>0</v>
          </cell>
          <cell r="BJ92" t="str">
            <v>-</v>
          </cell>
          <cell r="BK92">
            <v>0</v>
          </cell>
          <cell r="BL92">
            <v>0</v>
          </cell>
          <cell r="BM92" t="str">
            <v>-</v>
          </cell>
          <cell r="BN92">
            <v>11</v>
          </cell>
          <cell r="BO92" t="str">
            <v/>
          </cell>
          <cell r="BP92">
            <v>0</v>
          </cell>
          <cell r="BQ92">
            <v>0</v>
          </cell>
          <cell r="BR92" t="str">
            <v>-</v>
          </cell>
          <cell r="BS92">
            <v>0</v>
          </cell>
          <cell r="BT92">
            <v>0</v>
          </cell>
          <cell r="BU92" t="str">
            <v>-</v>
          </cell>
        </row>
        <row r="93">
          <cell r="A93" t="str">
            <v>68MD</v>
          </cell>
          <cell r="B93">
            <v>68</v>
          </cell>
          <cell r="C93" t="str">
            <v>MD</v>
          </cell>
          <cell r="D93" t="str">
            <v>Space Heating</v>
          </cell>
          <cell r="E93" t="str">
            <v>Programmable Tstat</v>
          </cell>
          <cell r="F93" t="str">
            <v>Commercial</v>
          </cell>
          <cell r="G93" t="str">
            <v>Y</v>
          </cell>
          <cell r="M93" t="str">
            <v>NC,RENO</v>
          </cell>
          <cell r="N93" t="str">
            <v>No programmable thermostat</v>
          </cell>
          <cell r="O93">
            <v>2020</v>
          </cell>
          <cell r="P93">
            <v>2029</v>
          </cell>
          <cell r="Q93" t="str">
            <v>Small Office</v>
          </cell>
          <cell r="R93" t="str">
            <v/>
          </cell>
          <cell r="S93">
            <v>0</v>
          </cell>
          <cell r="T93">
            <v>0</v>
          </cell>
          <cell r="U93">
            <v>0</v>
          </cell>
          <cell r="V93">
            <v>0</v>
          </cell>
          <cell r="W93">
            <v>6.8000000000000005E-2</v>
          </cell>
          <cell r="X93" t="str">
            <v>-</v>
          </cell>
          <cell r="Y93" t="str">
            <v>-</v>
          </cell>
          <cell r="Z93" t="e">
            <v>#VALUE!</v>
          </cell>
          <cell r="AA93">
            <v>0</v>
          </cell>
          <cell r="AB93">
            <v>0</v>
          </cell>
          <cell r="AC93">
            <v>0</v>
          </cell>
          <cell r="AD93">
            <v>0</v>
          </cell>
          <cell r="AE93" t="str">
            <v>-</v>
          </cell>
          <cell r="AF93" t="e">
            <v>#VALUE!</v>
          </cell>
          <cell r="AG93">
            <v>0</v>
          </cell>
          <cell r="AH93">
            <v>0</v>
          </cell>
          <cell r="AI93">
            <v>0</v>
          </cell>
          <cell r="AJ93">
            <v>0</v>
          </cell>
          <cell r="AK93">
            <v>0</v>
          </cell>
          <cell r="AL93" t="str">
            <v>-</v>
          </cell>
          <cell r="AM93" t="str">
            <v>-</v>
          </cell>
          <cell r="AN93" t="str">
            <v/>
          </cell>
          <cell r="AO93">
            <v>0</v>
          </cell>
          <cell r="AP93" t="str">
            <v>-</v>
          </cell>
          <cell r="AQ93">
            <v>0</v>
          </cell>
          <cell r="AR93" t="str">
            <v>-</v>
          </cell>
          <cell r="AS93">
            <v>0</v>
          </cell>
          <cell r="AT93" t="str">
            <v/>
          </cell>
          <cell r="AU93">
            <v>0</v>
          </cell>
          <cell r="AV93" t="str">
            <v>-</v>
          </cell>
          <cell r="AW93">
            <v>0</v>
          </cell>
          <cell r="AX93" t="str">
            <v>-</v>
          </cell>
          <cell r="AY93">
            <v>0</v>
          </cell>
          <cell r="AZ93" t="str">
            <v/>
          </cell>
          <cell r="BA93">
            <v>0</v>
          </cell>
          <cell r="BB93" t="str">
            <v>-</v>
          </cell>
          <cell r="BC93">
            <v>0</v>
          </cell>
          <cell r="BD93" t="str">
            <v>-</v>
          </cell>
          <cell r="BE93">
            <v>0</v>
          </cell>
          <cell r="BF93" t="str">
            <v/>
          </cell>
          <cell r="BG93">
            <v>0</v>
          </cell>
          <cell r="BH93" t="str">
            <v>-</v>
          </cell>
          <cell r="BI93">
            <v>0</v>
          </cell>
          <cell r="BJ93" t="str">
            <v>-</v>
          </cell>
          <cell r="BK93">
            <v>0</v>
          </cell>
          <cell r="BL93">
            <v>0</v>
          </cell>
          <cell r="BM93" t="str">
            <v>-</v>
          </cell>
          <cell r="BN93">
            <v>11</v>
          </cell>
          <cell r="BO93" t="str">
            <v/>
          </cell>
          <cell r="BP93">
            <v>0</v>
          </cell>
          <cell r="BQ93">
            <v>0</v>
          </cell>
          <cell r="BR93" t="str">
            <v>-</v>
          </cell>
          <cell r="BS93">
            <v>0</v>
          </cell>
          <cell r="BT93">
            <v>0</v>
          </cell>
          <cell r="BU93" t="str">
            <v>-</v>
          </cell>
        </row>
        <row r="94">
          <cell r="A94" t="str">
            <v>61RET</v>
          </cell>
          <cell r="B94">
            <v>61</v>
          </cell>
          <cell r="C94" t="str">
            <v>RET</v>
          </cell>
          <cell r="D94" t="str">
            <v>Cooling</v>
          </cell>
          <cell r="E94" t="str">
            <v>Programmable Tstat - RET</v>
          </cell>
          <cell r="F94" t="str">
            <v>Commercial</v>
          </cell>
          <cell r="G94" t="str">
            <v>Y</v>
          </cell>
          <cell r="M94" t="str">
            <v>RET</v>
          </cell>
          <cell r="N94" t="str">
            <v>No programmable thermostat</v>
          </cell>
          <cell r="O94">
            <v>2020</v>
          </cell>
          <cell r="P94">
            <v>2029</v>
          </cell>
          <cell r="Q94" t="str">
            <v>Small Office</v>
          </cell>
          <cell r="R94" t="str">
            <v/>
          </cell>
          <cell r="S94">
            <v>0</v>
          </cell>
          <cell r="T94">
            <v>0</v>
          </cell>
          <cell r="U94">
            <v>0</v>
          </cell>
          <cell r="V94">
            <v>91.25151952868903</v>
          </cell>
          <cell r="W94">
            <v>0.09</v>
          </cell>
          <cell r="X94" t="str">
            <v>-</v>
          </cell>
          <cell r="Y94" t="str">
            <v>NY Commercial Baseline Data, NY TRM V6.1</v>
          </cell>
          <cell r="Z94" t="e">
            <v>#VALUE!</v>
          </cell>
          <cell r="AA94">
            <v>0</v>
          </cell>
          <cell r="AB94">
            <v>0</v>
          </cell>
          <cell r="AC94">
            <v>90</v>
          </cell>
          <cell r="AD94">
            <v>0.98628494588196358</v>
          </cell>
          <cell r="AE94" t="str">
            <v>Mid Atlantic TRM</v>
          </cell>
          <cell r="AF94" t="e">
            <v>#VALUE!</v>
          </cell>
          <cell r="AG94">
            <v>15</v>
          </cell>
          <cell r="AH94">
            <v>9</v>
          </cell>
          <cell r="AI94">
            <v>60</v>
          </cell>
          <cell r="AJ94">
            <v>0.65752329725464231</v>
          </cell>
          <cell r="AK94">
            <v>0.35067909186914259</v>
          </cell>
          <cell r="AL94" t="str">
            <v>-</v>
          </cell>
          <cell r="AM94" t="str">
            <v>-</v>
          </cell>
          <cell r="AN94" t="str">
            <v/>
          </cell>
          <cell r="AO94">
            <v>0</v>
          </cell>
          <cell r="AP94" t="str">
            <v>-</v>
          </cell>
          <cell r="AQ94">
            <v>0</v>
          </cell>
          <cell r="AR94" t="str">
            <v>-</v>
          </cell>
          <cell r="AS94">
            <v>0</v>
          </cell>
          <cell r="AT94" t="str">
            <v/>
          </cell>
          <cell r="AU94">
            <v>0</v>
          </cell>
          <cell r="AV94" t="str">
            <v>-</v>
          </cell>
          <cell r="AW94">
            <v>0</v>
          </cell>
          <cell r="AX94" t="str">
            <v>-</v>
          </cell>
          <cell r="AY94">
            <v>0</v>
          </cell>
          <cell r="AZ94" t="str">
            <v/>
          </cell>
          <cell r="BA94">
            <v>0</v>
          </cell>
          <cell r="BB94" t="str">
            <v>-</v>
          </cell>
          <cell r="BC94">
            <v>0</v>
          </cell>
          <cell r="BD94" t="str">
            <v>-</v>
          </cell>
          <cell r="BE94">
            <v>0</v>
          </cell>
          <cell r="BF94" t="str">
            <v/>
          </cell>
          <cell r="BG94">
            <v>0</v>
          </cell>
          <cell r="BH94" t="str">
            <v>-</v>
          </cell>
          <cell r="BI94">
            <v>0</v>
          </cell>
          <cell r="BJ94" t="str">
            <v>-</v>
          </cell>
          <cell r="BK94">
            <v>0</v>
          </cell>
          <cell r="BL94">
            <v>0</v>
          </cell>
          <cell r="BM94" t="str">
            <v>-</v>
          </cell>
          <cell r="BN94">
            <v>11</v>
          </cell>
          <cell r="BO94" t="str">
            <v/>
          </cell>
          <cell r="BP94">
            <v>0</v>
          </cell>
          <cell r="BQ94">
            <v>0</v>
          </cell>
          <cell r="BR94" t="str">
            <v>-</v>
          </cell>
          <cell r="BS94">
            <v>0</v>
          </cell>
          <cell r="BT94">
            <v>0</v>
          </cell>
          <cell r="BU94" t="str">
            <v>-</v>
          </cell>
        </row>
        <row r="95">
          <cell r="A95" t="str">
            <v>62RET</v>
          </cell>
          <cell r="B95">
            <v>62</v>
          </cell>
          <cell r="C95" t="str">
            <v>RET</v>
          </cell>
          <cell r="D95" t="str">
            <v>Space Heating</v>
          </cell>
          <cell r="E95" t="str">
            <v>Programmable Tstat - RET</v>
          </cell>
          <cell r="F95" t="str">
            <v>Commercial</v>
          </cell>
          <cell r="G95" t="str">
            <v>Y</v>
          </cell>
          <cell r="M95" t="str">
            <v>RET</v>
          </cell>
          <cell r="N95" t="str">
            <v>No programmable thermostat</v>
          </cell>
          <cell r="O95">
            <v>2020</v>
          </cell>
          <cell r="P95">
            <v>2029</v>
          </cell>
          <cell r="Q95" t="str">
            <v>Small Office</v>
          </cell>
          <cell r="R95" t="str">
            <v/>
          </cell>
          <cell r="S95">
            <v>0</v>
          </cell>
          <cell r="T95">
            <v>0</v>
          </cell>
          <cell r="U95">
            <v>0</v>
          </cell>
          <cell r="V95">
            <v>0</v>
          </cell>
          <cell r="W95">
            <v>6.8000000000000005E-2</v>
          </cell>
          <cell r="X95" t="str">
            <v>-</v>
          </cell>
          <cell r="Y95" t="str">
            <v>-</v>
          </cell>
          <cell r="Z95" t="e">
            <v>#VALUE!</v>
          </cell>
          <cell r="AA95">
            <v>0</v>
          </cell>
          <cell r="AB95">
            <v>0</v>
          </cell>
          <cell r="AC95">
            <v>0</v>
          </cell>
          <cell r="AD95">
            <v>0</v>
          </cell>
          <cell r="AE95" t="str">
            <v>-</v>
          </cell>
          <cell r="AF95" t="e">
            <v>#VALUE!</v>
          </cell>
          <cell r="AG95">
            <v>0</v>
          </cell>
          <cell r="AH95">
            <v>0</v>
          </cell>
          <cell r="AI95">
            <v>0</v>
          </cell>
          <cell r="AJ95">
            <v>0</v>
          </cell>
          <cell r="AK95">
            <v>0</v>
          </cell>
          <cell r="AL95" t="str">
            <v>-</v>
          </cell>
          <cell r="AM95" t="str">
            <v>-</v>
          </cell>
          <cell r="AN95" t="str">
            <v/>
          </cell>
          <cell r="AO95">
            <v>0</v>
          </cell>
          <cell r="AP95" t="str">
            <v>-</v>
          </cell>
          <cell r="AQ95">
            <v>0</v>
          </cell>
          <cell r="AR95" t="str">
            <v>-</v>
          </cell>
          <cell r="AS95">
            <v>0</v>
          </cell>
          <cell r="AT95" t="str">
            <v/>
          </cell>
          <cell r="AU95">
            <v>0</v>
          </cell>
          <cell r="AV95" t="str">
            <v>-</v>
          </cell>
          <cell r="AW95">
            <v>0</v>
          </cell>
          <cell r="AX95" t="str">
            <v>-</v>
          </cell>
          <cell r="AY95">
            <v>0</v>
          </cell>
          <cell r="AZ95" t="str">
            <v/>
          </cell>
          <cell r="BA95">
            <v>0</v>
          </cell>
          <cell r="BB95" t="str">
            <v>-</v>
          </cell>
          <cell r="BC95">
            <v>0</v>
          </cell>
          <cell r="BD95" t="str">
            <v>-</v>
          </cell>
          <cell r="BE95">
            <v>0</v>
          </cell>
          <cell r="BF95" t="str">
            <v/>
          </cell>
          <cell r="BG95">
            <v>0</v>
          </cell>
          <cell r="BH95" t="str">
            <v>-</v>
          </cell>
          <cell r="BI95">
            <v>0</v>
          </cell>
          <cell r="BJ95" t="str">
            <v>-</v>
          </cell>
          <cell r="BK95">
            <v>0</v>
          </cell>
          <cell r="BL95">
            <v>0</v>
          </cell>
          <cell r="BM95" t="str">
            <v>-</v>
          </cell>
          <cell r="BN95">
            <v>11</v>
          </cell>
          <cell r="BO95" t="str">
            <v/>
          </cell>
          <cell r="BP95">
            <v>0</v>
          </cell>
          <cell r="BQ95">
            <v>0</v>
          </cell>
          <cell r="BR95" t="str">
            <v>-</v>
          </cell>
          <cell r="BS95">
            <v>0</v>
          </cell>
          <cell r="BT95">
            <v>0</v>
          </cell>
          <cell r="BU95" t="str">
            <v>-</v>
          </cell>
        </row>
        <row r="96">
          <cell r="A96" t="str">
            <v>63RET</v>
          </cell>
          <cell r="B96">
            <v>63</v>
          </cell>
          <cell r="C96" t="str">
            <v>RET</v>
          </cell>
          <cell r="D96" t="str">
            <v>Cooling</v>
          </cell>
          <cell r="E96" t="str">
            <v>Programmable Tstat - RET</v>
          </cell>
          <cell r="F96" t="str">
            <v>Commercial</v>
          </cell>
          <cell r="G96" t="str">
            <v>Y</v>
          </cell>
          <cell r="M96" t="str">
            <v>RET</v>
          </cell>
          <cell r="N96" t="str">
            <v>No programmable thermostat</v>
          </cell>
          <cell r="O96">
            <v>2020</v>
          </cell>
          <cell r="P96">
            <v>2029</v>
          </cell>
          <cell r="Q96" t="str">
            <v>Small Office</v>
          </cell>
          <cell r="R96" t="str">
            <v/>
          </cell>
          <cell r="S96">
            <v>0</v>
          </cell>
          <cell r="T96">
            <v>0</v>
          </cell>
          <cell r="U96">
            <v>0</v>
          </cell>
          <cell r="V96">
            <v>91.25151952868903</v>
          </cell>
          <cell r="W96">
            <v>0.09</v>
          </cell>
          <cell r="X96" t="str">
            <v>-</v>
          </cell>
          <cell r="Y96" t="str">
            <v>-</v>
          </cell>
          <cell r="Z96" t="e">
            <v>#VALUE!</v>
          </cell>
          <cell r="AA96">
            <v>0</v>
          </cell>
          <cell r="AB96">
            <v>0</v>
          </cell>
          <cell r="AC96">
            <v>90</v>
          </cell>
          <cell r="AD96">
            <v>0.98628494588196358</v>
          </cell>
          <cell r="AE96" t="str">
            <v>-</v>
          </cell>
          <cell r="AF96" t="e">
            <v>#VALUE!</v>
          </cell>
          <cell r="AG96">
            <v>15</v>
          </cell>
          <cell r="AH96">
            <v>9</v>
          </cell>
          <cell r="AI96">
            <v>60</v>
          </cell>
          <cell r="AJ96">
            <v>0.65752329725464231</v>
          </cell>
          <cell r="AK96">
            <v>1</v>
          </cell>
          <cell r="AL96" t="str">
            <v>-</v>
          </cell>
          <cell r="AM96" t="str">
            <v>-</v>
          </cell>
          <cell r="AN96" t="str">
            <v/>
          </cell>
          <cell r="AO96">
            <v>0</v>
          </cell>
          <cell r="AP96" t="str">
            <v>-</v>
          </cell>
          <cell r="AQ96">
            <v>0</v>
          </cell>
          <cell r="AR96" t="str">
            <v>-</v>
          </cell>
          <cell r="AS96">
            <v>0</v>
          </cell>
          <cell r="AT96" t="str">
            <v/>
          </cell>
          <cell r="AU96">
            <v>0</v>
          </cell>
          <cell r="AV96" t="str">
            <v>-</v>
          </cell>
          <cell r="AW96">
            <v>0</v>
          </cell>
          <cell r="AX96" t="str">
            <v>-</v>
          </cell>
          <cell r="AY96">
            <v>0</v>
          </cell>
          <cell r="AZ96" t="str">
            <v/>
          </cell>
          <cell r="BA96">
            <v>0</v>
          </cell>
          <cell r="BB96" t="str">
            <v>-</v>
          </cell>
          <cell r="BC96">
            <v>0</v>
          </cell>
          <cell r="BD96" t="str">
            <v>-</v>
          </cell>
          <cell r="BE96">
            <v>0</v>
          </cell>
          <cell r="BF96" t="str">
            <v/>
          </cell>
          <cell r="BG96">
            <v>0</v>
          </cell>
          <cell r="BH96" t="str">
            <v>-</v>
          </cell>
          <cell r="BI96">
            <v>0</v>
          </cell>
          <cell r="BJ96" t="str">
            <v>-</v>
          </cell>
          <cell r="BK96">
            <v>0</v>
          </cell>
          <cell r="BL96">
            <v>0</v>
          </cell>
          <cell r="BM96" t="str">
            <v>-</v>
          </cell>
          <cell r="BN96">
            <v>11</v>
          </cell>
          <cell r="BO96" t="str">
            <v/>
          </cell>
          <cell r="BP96">
            <v>0</v>
          </cell>
          <cell r="BQ96">
            <v>0</v>
          </cell>
          <cell r="BR96" t="str">
            <v>-</v>
          </cell>
          <cell r="BS96">
            <v>0</v>
          </cell>
          <cell r="BT96">
            <v>0</v>
          </cell>
          <cell r="BU96" t="str">
            <v>-</v>
          </cell>
        </row>
        <row r="97">
          <cell r="A97" t="str">
            <v>64RET</v>
          </cell>
          <cell r="B97">
            <v>64</v>
          </cell>
          <cell r="C97" t="str">
            <v>RET</v>
          </cell>
          <cell r="D97" t="str">
            <v>Space Heating</v>
          </cell>
          <cell r="E97" t="str">
            <v>Programmable Tstat - RET</v>
          </cell>
          <cell r="F97" t="str">
            <v>Commercial</v>
          </cell>
          <cell r="G97" t="str">
            <v>Y</v>
          </cell>
          <cell r="M97" t="str">
            <v>RET</v>
          </cell>
          <cell r="N97" t="str">
            <v>No programmable thermostat</v>
          </cell>
          <cell r="O97">
            <v>2020</v>
          </cell>
          <cell r="P97">
            <v>2029</v>
          </cell>
          <cell r="Q97" t="str">
            <v>Small Office</v>
          </cell>
          <cell r="R97" t="str">
            <v/>
          </cell>
          <cell r="S97">
            <v>0</v>
          </cell>
          <cell r="T97">
            <v>0</v>
          </cell>
          <cell r="U97">
            <v>0</v>
          </cell>
          <cell r="V97">
            <v>0</v>
          </cell>
          <cell r="W97">
            <v>6.8000000000000005E-2</v>
          </cell>
          <cell r="X97" t="str">
            <v>-</v>
          </cell>
          <cell r="Y97" t="str">
            <v>-</v>
          </cell>
          <cell r="Z97" t="e">
            <v>#VALUE!</v>
          </cell>
          <cell r="AA97">
            <v>0</v>
          </cell>
          <cell r="AB97">
            <v>0</v>
          </cell>
          <cell r="AC97">
            <v>0</v>
          </cell>
          <cell r="AD97">
            <v>0</v>
          </cell>
          <cell r="AE97" t="str">
            <v>-</v>
          </cell>
          <cell r="AF97" t="e">
            <v>#VALUE!</v>
          </cell>
          <cell r="AG97">
            <v>0</v>
          </cell>
          <cell r="AH97">
            <v>0</v>
          </cell>
          <cell r="AI97">
            <v>0</v>
          </cell>
          <cell r="AJ97">
            <v>0</v>
          </cell>
          <cell r="AK97">
            <v>0</v>
          </cell>
          <cell r="AL97" t="str">
            <v>-</v>
          </cell>
          <cell r="AM97" t="str">
            <v>-</v>
          </cell>
          <cell r="AN97" t="str">
            <v/>
          </cell>
          <cell r="AO97">
            <v>0</v>
          </cell>
          <cell r="AP97" t="str">
            <v>-</v>
          </cell>
          <cell r="AQ97">
            <v>0</v>
          </cell>
          <cell r="AR97" t="str">
            <v>-</v>
          </cell>
          <cell r="AS97">
            <v>0</v>
          </cell>
          <cell r="AT97" t="str">
            <v/>
          </cell>
          <cell r="AU97">
            <v>0</v>
          </cell>
          <cell r="AV97" t="str">
            <v>-</v>
          </cell>
          <cell r="AW97">
            <v>0</v>
          </cell>
          <cell r="AX97" t="str">
            <v>-</v>
          </cell>
          <cell r="AY97">
            <v>0</v>
          </cell>
          <cell r="AZ97" t="str">
            <v/>
          </cell>
          <cell r="BA97">
            <v>0</v>
          </cell>
          <cell r="BB97" t="str">
            <v>-</v>
          </cell>
          <cell r="BC97">
            <v>0</v>
          </cell>
          <cell r="BD97" t="str">
            <v>-</v>
          </cell>
          <cell r="BE97">
            <v>0</v>
          </cell>
          <cell r="BF97" t="str">
            <v/>
          </cell>
          <cell r="BG97">
            <v>0</v>
          </cell>
          <cell r="BH97" t="str">
            <v>-</v>
          </cell>
          <cell r="BI97">
            <v>0</v>
          </cell>
          <cell r="BJ97" t="str">
            <v>-</v>
          </cell>
          <cell r="BK97">
            <v>0</v>
          </cell>
          <cell r="BL97">
            <v>0</v>
          </cell>
          <cell r="BM97" t="str">
            <v>-</v>
          </cell>
          <cell r="BN97">
            <v>11</v>
          </cell>
          <cell r="BO97" t="str">
            <v/>
          </cell>
          <cell r="BP97">
            <v>0</v>
          </cell>
          <cell r="BQ97">
            <v>0</v>
          </cell>
          <cell r="BR97" t="str">
            <v>-</v>
          </cell>
          <cell r="BS97">
            <v>0</v>
          </cell>
          <cell r="BT97">
            <v>0</v>
          </cell>
          <cell r="BU97" t="str">
            <v>-</v>
          </cell>
        </row>
        <row r="98">
          <cell r="A98" t="str">
            <v>65RET</v>
          </cell>
          <cell r="B98">
            <v>65</v>
          </cell>
          <cell r="C98" t="str">
            <v>RET</v>
          </cell>
          <cell r="D98" t="str">
            <v>Cooling</v>
          </cell>
          <cell r="E98" t="str">
            <v>Programmable Tstat - RET</v>
          </cell>
          <cell r="F98" t="str">
            <v>Commercial</v>
          </cell>
          <cell r="G98" t="str">
            <v>Y</v>
          </cell>
          <cell r="M98" t="str">
            <v>RET</v>
          </cell>
          <cell r="N98" t="str">
            <v>No programmable thermostat</v>
          </cell>
          <cell r="O98">
            <v>2020</v>
          </cell>
          <cell r="P98">
            <v>2029</v>
          </cell>
          <cell r="Q98" t="str">
            <v>Small Office</v>
          </cell>
          <cell r="R98" t="str">
            <v/>
          </cell>
          <cell r="S98">
            <v>0</v>
          </cell>
          <cell r="T98">
            <v>0</v>
          </cell>
          <cell r="U98">
            <v>0</v>
          </cell>
          <cell r="V98">
            <v>91.25151952868903</v>
          </cell>
          <cell r="W98">
            <v>0.09</v>
          </cell>
          <cell r="X98" t="str">
            <v>-</v>
          </cell>
          <cell r="Y98" t="str">
            <v>-</v>
          </cell>
          <cell r="Z98" t="e">
            <v>#VALUE!</v>
          </cell>
          <cell r="AA98">
            <v>0</v>
          </cell>
          <cell r="AB98">
            <v>0</v>
          </cell>
          <cell r="AC98">
            <v>90</v>
          </cell>
          <cell r="AD98">
            <v>0.98628494588196358</v>
          </cell>
          <cell r="AE98" t="str">
            <v>-</v>
          </cell>
          <cell r="AF98" t="e">
            <v>#VALUE!</v>
          </cell>
          <cell r="AG98">
            <v>15</v>
          </cell>
          <cell r="AH98">
            <v>9</v>
          </cell>
          <cell r="AI98">
            <v>60</v>
          </cell>
          <cell r="AJ98">
            <v>0.65752329725464231</v>
          </cell>
          <cell r="AK98">
            <v>1</v>
          </cell>
          <cell r="AL98" t="str">
            <v>-</v>
          </cell>
          <cell r="AM98" t="str">
            <v>-</v>
          </cell>
          <cell r="AN98" t="str">
            <v/>
          </cell>
          <cell r="AO98">
            <v>0</v>
          </cell>
          <cell r="AP98" t="str">
            <v>-</v>
          </cell>
          <cell r="AQ98">
            <v>0</v>
          </cell>
          <cell r="AR98" t="str">
            <v>-</v>
          </cell>
          <cell r="AS98">
            <v>0</v>
          </cell>
          <cell r="AT98" t="str">
            <v/>
          </cell>
          <cell r="AU98">
            <v>0</v>
          </cell>
          <cell r="AV98" t="str">
            <v>-</v>
          </cell>
          <cell r="AW98">
            <v>0</v>
          </cell>
          <cell r="AX98" t="str">
            <v>-</v>
          </cell>
          <cell r="AY98">
            <v>0</v>
          </cell>
          <cell r="AZ98" t="str">
            <v/>
          </cell>
          <cell r="BA98">
            <v>0</v>
          </cell>
          <cell r="BB98" t="str">
            <v>-</v>
          </cell>
          <cell r="BC98">
            <v>0</v>
          </cell>
          <cell r="BD98" t="str">
            <v>-</v>
          </cell>
          <cell r="BE98">
            <v>0</v>
          </cell>
          <cell r="BF98" t="str">
            <v/>
          </cell>
          <cell r="BG98">
            <v>0</v>
          </cell>
          <cell r="BH98" t="str">
            <v>-</v>
          </cell>
          <cell r="BI98">
            <v>0</v>
          </cell>
          <cell r="BJ98" t="str">
            <v>-</v>
          </cell>
          <cell r="BK98">
            <v>0</v>
          </cell>
          <cell r="BL98">
            <v>0</v>
          </cell>
          <cell r="BM98" t="str">
            <v>-</v>
          </cell>
          <cell r="BN98">
            <v>11</v>
          </cell>
          <cell r="BO98" t="str">
            <v/>
          </cell>
          <cell r="BP98">
            <v>0</v>
          </cell>
          <cell r="BQ98">
            <v>0</v>
          </cell>
          <cell r="BR98" t="str">
            <v>-</v>
          </cell>
          <cell r="BS98">
            <v>0</v>
          </cell>
          <cell r="BT98">
            <v>0</v>
          </cell>
          <cell r="BU98" t="str">
            <v>-</v>
          </cell>
        </row>
        <row r="99">
          <cell r="A99" t="str">
            <v>66RET</v>
          </cell>
          <cell r="B99">
            <v>66</v>
          </cell>
          <cell r="C99" t="str">
            <v>RET</v>
          </cell>
          <cell r="D99" t="str">
            <v>Space Heating</v>
          </cell>
          <cell r="E99" t="str">
            <v>Programmable Tstat - RET</v>
          </cell>
          <cell r="F99" t="str">
            <v>Commercial</v>
          </cell>
          <cell r="G99" t="str">
            <v>Y</v>
          </cell>
          <cell r="M99" t="str">
            <v>RET</v>
          </cell>
          <cell r="N99" t="str">
            <v>No programmable thermostat</v>
          </cell>
          <cell r="O99">
            <v>2020</v>
          </cell>
          <cell r="P99">
            <v>2029</v>
          </cell>
          <cell r="Q99" t="str">
            <v>Small Office</v>
          </cell>
          <cell r="R99" t="str">
            <v/>
          </cell>
          <cell r="S99">
            <v>0</v>
          </cell>
          <cell r="T99">
            <v>0</v>
          </cell>
          <cell r="U99">
            <v>0</v>
          </cell>
          <cell r="V99">
            <v>0</v>
          </cell>
          <cell r="W99">
            <v>6.8000000000000005E-2</v>
          </cell>
          <cell r="X99" t="str">
            <v>-</v>
          </cell>
          <cell r="Y99" t="str">
            <v>-</v>
          </cell>
          <cell r="Z99" t="e">
            <v>#VALUE!</v>
          </cell>
          <cell r="AA99">
            <v>0</v>
          </cell>
          <cell r="AB99">
            <v>0</v>
          </cell>
          <cell r="AC99">
            <v>0</v>
          </cell>
          <cell r="AD99">
            <v>0</v>
          </cell>
          <cell r="AE99" t="str">
            <v>-</v>
          </cell>
          <cell r="AF99" t="e">
            <v>#VALUE!</v>
          </cell>
          <cell r="AG99">
            <v>0</v>
          </cell>
          <cell r="AH99">
            <v>0</v>
          </cell>
          <cell r="AI99">
            <v>0</v>
          </cell>
          <cell r="AJ99">
            <v>0</v>
          </cell>
          <cell r="AK99">
            <v>0</v>
          </cell>
          <cell r="AL99" t="str">
            <v>-</v>
          </cell>
          <cell r="AM99" t="str">
            <v>-</v>
          </cell>
          <cell r="AN99" t="str">
            <v/>
          </cell>
          <cell r="AO99">
            <v>0</v>
          </cell>
          <cell r="AP99" t="str">
            <v>-</v>
          </cell>
          <cell r="AQ99">
            <v>0</v>
          </cell>
          <cell r="AR99" t="str">
            <v>-</v>
          </cell>
          <cell r="AS99">
            <v>0</v>
          </cell>
          <cell r="AT99" t="str">
            <v/>
          </cell>
          <cell r="AU99">
            <v>0</v>
          </cell>
          <cell r="AV99" t="str">
            <v>-</v>
          </cell>
          <cell r="AW99">
            <v>0</v>
          </cell>
          <cell r="AX99" t="str">
            <v>-</v>
          </cell>
          <cell r="AY99">
            <v>0</v>
          </cell>
          <cell r="AZ99" t="str">
            <v/>
          </cell>
          <cell r="BA99">
            <v>0</v>
          </cell>
          <cell r="BB99" t="str">
            <v>-</v>
          </cell>
          <cell r="BC99">
            <v>0</v>
          </cell>
          <cell r="BD99" t="str">
            <v>-</v>
          </cell>
          <cell r="BE99">
            <v>0</v>
          </cell>
          <cell r="BF99" t="str">
            <v/>
          </cell>
          <cell r="BG99">
            <v>0</v>
          </cell>
          <cell r="BH99" t="str">
            <v>-</v>
          </cell>
          <cell r="BI99">
            <v>0</v>
          </cell>
          <cell r="BJ99" t="str">
            <v>-</v>
          </cell>
          <cell r="BK99">
            <v>0</v>
          </cell>
          <cell r="BL99">
            <v>0</v>
          </cell>
          <cell r="BM99" t="str">
            <v>-</v>
          </cell>
          <cell r="BN99">
            <v>11</v>
          </cell>
          <cell r="BO99" t="str">
            <v/>
          </cell>
          <cell r="BP99">
            <v>0</v>
          </cell>
          <cell r="BQ99">
            <v>0</v>
          </cell>
          <cell r="BR99" t="str">
            <v>-</v>
          </cell>
          <cell r="BS99">
            <v>0</v>
          </cell>
          <cell r="BT99">
            <v>0</v>
          </cell>
          <cell r="BU99" t="str">
            <v>-</v>
          </cell>
        </row>
        <row r="100">
          <cell r="A100" t="str">
            <v>67RET</v>
          </cell>
          <cell r="B100">
            <v>67</v>
          </cell>
          <cell r="C100" t="str">
            <v>RET</v>
          </cell>
          <cell r="D100" t="str">
            <v>Cooling</v>
          </cell>
          <cell r="E100" t="str">
            <v>Programmable Tstat - RET</v>
          </cell>
          <cell r="F100" t="str">
            <v>Commercial</v>
          </cell>
          <cell r="G100" t="str">
            <v>Y</v>
          </cell>
          <cell r="M100" t="str">
            <v>RET</v>
          </cell>
          <cell r="N100" t="str">
            <v>No programmable thermostat</v>
          </cell>
          <cell r="O100">
            <v>2020</v>
          </cell>
          <cell r="P100">
            <v>2029</v>
          </cell>
          <cell r="Q100" t="str">
            <v>Small Office</v>
          </cell>
          <cell r="R100" t="str">
            <v/>
          </cell>
          <cell r="S100">
            <v>0</v>
          </cell>
          <cell r="T100">
            <v>0</v>
          </cell>
          <cell r="U100">
            <v>0</v>
          </cell>
          <cell r="V100">
            <v>91.25151952868903</v>
          </cell>
          <cell r="W100">
            <v>0.09</v>
          </cell>
          <cell r="X100" t="str">
            <v>-</v>
          </cell>
          <cell r="Y100" t="str">
            <v>-</v>
          </cell>
          <cell r="Z100" t="e">
            <v>#VALUE!</v>
          </cell>
          <cell r="AA100">
            <v>0</v>
          </cell>
          <cell r="AB100">
            <v>0</v>
          </cell>
          <cell r="AC100">
            <v>90</v>
          </cell>
          <cell r="AD100">
            <v>0.98628494588196358</v>
          </cell>
          <cell r="AE100" t="str">
            <v>-</v>
          </cell>
          <cell r="AF100" t="e">
            <v>#VALUE!</v>
          </cell>
          <cell r="AG100">
            <v>15</v>
          </cell>
          <cell r="AH100">
            <v>9</v>
          </cell>
          <cell r="AI100">
            <v>60</v>
          </cell>
          <cell r="AJ100">
            <v>0.65752329725464231</v>
          </cell>
          <cell r="AK100">
            <v>1</v>
          </cell>
          <cell r="AL100" t="str">
            <v>-</v>
          </cell>
          <cell r="AM100" t="str">
            <v>-</v>
          </cell>
          <cell r="AN100" t="str">
            <v/>
          </cell>
          <cell r="AO100">
            <v>0</v>
          </cell>
          <cell r="AP100" t="str">
            <v>-</v>
          </cell>
          <cell r="AQ100">
            <v>0</v>
          </cell>
          <cell r="AR100" t="str">
            <v>-</v>
          </cell>
          <cell r="AS100">
            <v>0</v>
          </cell>
          <cell r="AT100" t="str">
            <v/>
          </cell>
          <cell r="AU100">
            <v>0</v>
          </cell>
          <cell r="AV100" t="str">
            <v>-</v>
          </cell>
          <cell r="AW100">
            <v>0</v>
          </cell>
          <cell r="AX100" t="str">
            <v>-</v>
          </cell>
          <cell r="AY100">
            <v>0</v>
          </cell>
          <cell r="AZ100" t="str">
            <v/>
          </cell>
          <cell r="BA100">
            <v>0</v>
          </cell>
          <cell r="BB100" t="str">
            <v>-</v>
          </cell>
          <cell r="BC100">
            <v>0</v>
          </cell>
          <cell r="BD100" t="str">
            <v>-</v>
          </cell>
          <cell r="BE100">
            <v>0</v>
          </cell>
          <cell r="BF100" t="str">
            <v/>
          </cell>
          <cell r="BG100">
            <v>0</v>
          </cell>
          <cell r="BH100" t="str">
            <v>-</v>
          </cell>
          <cell r="BI100">
            <v>0</v>
          </cell>
          <cell r="BJ100" t="str">
            <v>-</v>
          </cell>
          <cell r="BK100">
            <v>0</v>
          </cell>
          <cell r="BL100">
            <v>0</v>
          </cell>
          <cell r="BM100" t="str">
            <v>-</v>
          </cell>
          <cell r="BN100">
            <v>11</v>
          </cell>
          <cell r="BO100" t="str">
            <v/>
          </cell>
          <cell r="BP100">
            <v>0</v>
          </cell>
          <cell r="BQ100">
            <v>0</v>
          </cell>
          <cell r="BR100" t="str">
            <v>-</v>
          </cell>
          <cell r="BS100">
            <v>0</v>
          </cell>
          <cell r="BT100">
            <v>0</v>
          </cell>
          <cell r="BU100" t="str">
            <v>-</v>
          </cell>
        </row>
        <row r="101">
          <cell r="A101" t="str">
            <v>68RET</v>
          </cell>
          <cell r="B101">
            <v>68</v>
          </cell>
          <cell r="C101" t="str">
            <v>RET</v>
          </cell>
          <cell r="D101" t="str">
            <v>Space Heating</v>
          </cell>
          <cell r="E101" t="str">
            <v>Programmable Tstat - RET</v>
          </cell>
          <cell r="F101" t="str">
            <v>Commercial</v>
          </cell>
          <cell r="G101" t="str">
            <v>Y</v>
          </cell>
          <cell r="M101" t="str">
            <v>RET</v>
          </cell>
          <cell r="N101" t="str">
            <v>No programmable thermostat</v>
          </cell>
          <cell r="O101">
            <v>2020</v>
          </cell>
          <cell r="P101">
            <v>2029</v>
          </cell>
          <cell r="Q101" t="str">
            <v>Small Office</v>
          </cell>
          <cell r="R101" t="str">
            <v/>
          </cell>
          <cell r="S101">
            <v>0</v>
          </cell>
          <cell r="T101">
            <v>0</v>
          </cell>
          <cell r="U101">
            <v>0</v>
          </cell>
          <cell r="V101">
            <v>0</v>
          </cell>
          <cell r="W101">
            <v>6.8000000000000005E-2</v>
          </cell>
          <cell r="X101" t="str">
            <v>-</v>
          </cell>
          <cell r="Y101" t="str">
            <v>-</v>
          </cell>
          <cell r="Z101" t="e">
            <v>#VALUE!</v>
          </cell>
          <cell r="AA101">
            <v>0</v>
          </cell>
          <cell r="AB101">
            <v>0</v>
          </cell>
          <cell r="AC101">
            <v>0</v>
          </cell>
          <cell r="AD101">
            <v>0</v>
          </cell>
          <cell r="AE101" t="str">
            <v>-</v>
          </cell>
          <cell r="AF101" t="e">
            <v>#VALUE!</v>
          </cell>
          <cell r="AG101">
            <v>0</v>
          </cell>
          <cell r="AH101">
            <v>0</v>
          </cell>
          <cell r="AI101">
            <v>0</v>
          </cell>
          <cell r="AJ101">
            <v>0</v>
          </cell>
          <cell r="AK101">
            <v>0</v>
          </cell>
          <cell r="AL101" t="str">
            <v>-</v>
          </cell>
          <cell r="AM101" t="str">
            <v>-</v>
          </cell>
          <cell r="AN101" t="str">
            <v/>
          </cell>
          <cell r="AO101">
            <v>0</v>
          </cell>
          <cell r="AP101" t="str">
            <v>-</v>
          </cell>
          <cell r="AQ101">
            <v>0</v>
          </cell>
          <cell r="AR101" t="str">
            <v>-</v>
          </cell>
          <cell r="AS101">
            <v>0</v>
          </cell>
          <cell r="AT101" t="str">
            <v/>
          </cell>
          <cell r="AU101">
            <v>0</v>
          </cell>
          <cell r="AV101" t="str">
            <v>-</v>
          </cell>
          <cell r="AW101">
            <v>0</v>
          </cell>
          <cell r="AX101" t="str">
            <v>-</v>
          </cell>
          <cell r="AY101">
            <v>0</v>
          </cell>
          <cell r="AZ101" t="str">
            <v/>
          </cell>
          <cell r="BA101">
            <v>0</v>
          </cell>
          <cell r="BB101" t="str">
            <v>-</v>
          </cell>
          <cell r="BC101">
            <v>0</v>
          </cell>
          <cell r="BD101" t="str">
            <v>-</v>
          </cell>
          <cell r="BE101">
            <v>0</v>
          </cell>
          <cell r="BF101" t="str">
            <v/>
          </cell>
          <cell r="BG101">
            <v>0</v>
          </cell>
          <cell r="BH101" t="str">
            <v>-</v>
          </cell>
          <cell r="BI101">
            <v>0</v>
          </cell>
          <cell r="BJ101" t="str">
            <v>-</v>
          </cell>
          <cell r="BK101">
            <v>0</v>
          </cell>
          <cell r="BL101">
            <v>0</v>
          </cell>
          <cell r="BM101" t="str">
            <v>-</v>
          </cell>
          <cell r="BN101">
            <v>11</v>
          </cell>
          <cell r="BO101" t="str">
            <v/>
          </cell>
          <cell r="BP101">
            <v>0</v>
          </cell>
          <cell r="BQ101">
            <v>0</v>
          </cell>
          <cell r="BR101" t="str">
            <v>-</v>
          </cell>
          <cell r="BS101">
            <v>0</v>
          </cell>
          <cell r="BT101">
            <v>0</v>
          </cell>
          <cell r="BU101" t="str">
            <v>-</v>
          </cell>
        </row>
        <row r="102">
          <cell r="A102" t="str">
            <v>69MD</v>
          </cell>
          <cell r="B102">
            <v>69</v>
          </cell>
          <cell r="C102" t="str">
            <v>MD</v>
          </cell>
          <cell r="D102" t="str">
            <v>Cooling</v>
          </cell>
          <cell r="E102" t="str">
            <v>Smart Tstat MD</v>
          </cell>
          <cell r="F102" t="str">
            <v>Commercial</v>
          </cell>
          <cell r="G102" t="str">
            <v>Y</v>
          </cell>
          <cell r="M102" t="str">
            <v>NC,RENO</v>
          </cell>
          <cell r="N102" t="str">
            <v>non-wifi programmable thermostat</v>
          </cell>
          <cell r="O102">
            <v>2020</v>
          </cell>
          <cell r="P102">
            <v>2029</v>
          </cell>
          <cell r="Q102" t="str">
            <v>Small Office</v>
          </cell>
          <cell r="R102" t="str">
            <v/>
          </cell>
          <cell r="S102">
            <v>0</v>
          </cell>
          <cell r="T102">
            <v>0</v>
          </cell>
          <cell r="U102">
            <v>0</v>
          </cell>
          <cell r="V102">
            <v>104</v>
          </cell>
          <cell r="W102">
            <v>0.1025736343717242</v>
          </cell>
          <cell r="X102" t="str">
            <v>-</v>
          </cell>
          <cell r="Y102" t="str">
            <v>NY Commercial Baseline Data, NY TRM V6.1</v>
          </cell>
          <cell r="Z102" t="e">
            <v>#VALUE!</v>
          </cell>
          <cell r="AA102">
            <v>0</v>
          </cell>
          <cell r="AB102">
            <v>0</v>
          </cell>
          <cell r="AC102">
            <v>154</v>
          </cell>
          <cell r="AD102">
            <v>1.4807692307692308</v>
          </cell>
          <cell r="AE102" t="str">
            <v>Mid Atlantic TRM</v>
          </cell>
          <cell r="AF102" t="e">
            <v>#VALUE!</v>
          </cell>
          <cell r="AG102">
            <v>0</v>
          </cell>
          <cell r="AH102">
            <v>0</v>
          </cell>
          <cell r="AI102">
            <v>0</v>
          </cell>
          <cell r="AJ102">
            <v>0</v>
          </cell>
          <cell r="AK102">
            <v>0</v>
          </cell>
          <cell r="AL102" t="str">
            <v>-</v>
          </cell>
          <cell r="AM102" t="str">
            <v>-</v>
          </cell>
          <cell r="AN102" t="str">
            <v/>
          </cell>
          <cell r="AO102">
            <v>0</v>
          </cell>
          <cell r="AP102" t="str">
            <v>-</v>
          </cell>
          <cell r="AQ102">
            <v>0</v>
          </cell>
          <cell r="AR102" t="str">
            <v>-</v>
          </cell>
          <cell r="AS102">
            <v>0</v>
          </cell>
          <cell r="AT102" t="str">
            <v/>
          </cell>
          <cell r="AU102">
            <v>0</v>
          </cell>
          <cell r="AV102" t="str">
            <v>-</v>
          </cell>
          <cell r="AW102">
            <v>0</v>
          </cell>
          <cell r="AX102" t="str">
            <v>-</v>
          </cell>
          <cell r="AY102">
            <v>0</v>
          </cell>
          <cell r="AZ102" t="str">
            <v/>
          </cell>
          <cell r="BA102">
            <v>0</v>
          </cell>
          <cell r="BB102" t="str">
            <v>-</v>
          </cell>
          <cell r="BC102">
            <v>0</v>
          </cell>
          <cell r="BD102" t="str">
            <v>-</v>
          </cell>
          <cell r="BE102">
            <v>0</v>
          </cell>
          <cell r="BF102" t="str">
            <v/>
          </cell>
          <cell r="BG102">
            <v>0</v>
          </cell>
          <cell r="BH102" t="str">
            <v>-</v>
          </cell>
          <cell r="BI102">
            <v>0</v>
          </cell>
          <cell r="BJ102" t="str">
            <v>-</v>
          </cell>
          <cell r="BK102">
            <v>0</v>
          </cell>
          <cell r="BL102">
            <v>0</v>
          </cell>
          <cell r="BM102" t="str">
            <v>-</v>
          </cell>
          <cell r="BN102">
            <v>11</v>
          </cell>
          <cell r="BO102" t="str">
            <v/>
          </cell>
          <cell r="BP102">
            <v>0</v>
          </cell>
          <cell r="BQ102">
            <v>0</v>
          </cell>
          <cell r="BR102" t="str">
            <v>-</v>
          </cell>
          <cell r="BS102">
            <v>0</v>
          </cell>
          <cell r="BT102">
            <v>0</v>
          </cell>
          <cell r="BU102" t="str">
            <v>-</v>
          </cell>
        </row>
        <row r="103">
          <cell r="A103" t="str">
            <v>70MD</v>
          </cell>
          <cell r="B103">
            <v>70</v>
          </cell>
          <cell r="C103" t="str">
            <v>MD</v>
          </cell>
          <cell r="D103" t="str">
            <v>Space Heating</v>
          </cell>
          <cell r="E103" t="str">
            <v>Smart Tstat MD</v>
          </cell>
          <cell r="F103" t="str">
            <v>Commercial</v>
          </cell>
          <cell r="G103" t="str">
            <v>Y</v>
          </cell>
          <cell r="M103" t="str">
            <v>NC,RENO</v>
          </cell>
          <cell r="N103" t="str">
            <v>non-wifi programmable thermostat</v>
          </cell>
          <cell r="O103">
            <v>2020</v>
          </cell>
          <cell r="P103">
            <v>2029</v>
          </cell>
          <cell r="Q103" t="str">
            <v>Small Office</v>
          </cell>
          <cell r="R103" t="str">
            <v/>
          </cell>
          <cell r="S103">
            <v>0</v>
          </cell>
          <cell r="T103">
            <v>0</v>
          </cell>
          <cell r="U103">
            <v>0</v>
          </cell>
          <cell r="V103">
            <v>0</v>
          </cell>
          <cell r="W103">
            <v>0.1025736343717242</v>
          </cell>
          <cell r="X103" t="str">
            <v>-</v>
          </cell>
          <cell r="Y103" t="str">
            <v>-</v>
          </cell>
          <cell r="Z103" t="e">
            <v>#VALUE!</v>
          </cell>
          <cell r="AA103">
            <v>0</v>
          </cell>
          <cell r="AB103">
            <v>0</v>
          </cell>
          <cell r="AC103">
            <v>0</v>
          </cell>
          <cell r="AD103">
            <v>0</v>
          </cell>
          <cell r="AE103" t="str">
            <v>-</v>
          </cell>
          <cell r="AF103" t="e">
            <v>#VALUE!</v>
          </cell>
          <cell r="AG103">
            <v>0</v>
          </cell>
          <cell r="AH103">
            <v>0</v>
          </cell>
          <cell r="AI103">
            <v>0</v>
          </cell>
          <cell r="AJ103">
            <v>0</v>
          </cell>
          <cell r="AK103">
            <v>0</v>
          </cell>
          <cell r="AL103" t="str">
            <v>-</v>
          </cell>
          <cell r="AM103" t="str">
            <v>-</v>
          </cell>
          <cell r="AN103" t="str">
            <v/>
          </cell>
          <cell r="AO103">
            <v>0</v>
          </cell>
          <cell r="AP103" t="str">
            <v>-</v>
          </cell>
          <cell r="AQ103">
            <v>0</v>
          </cell>
          <cell r="AR103" t="str">
            <v>-</v>
          </cell>
          <cell r="AS103">
            <v>0</v>
          </cell>
          <cell r="AT103" t="str">
            <v/>
          </cell>
          <cell r="AU103">
            <v>0</v>
          </cell>
          <cell r="AV103" t="str">
            <v>-</v>
          </cell>
          <cell r="AW103">
            <v>0</v>
          </cell>
          <cell r="AX103" t="str">
            <v>-</v>
          </cell>
          <cell r="AY103">
            <v>0</v>
          </cell>
          <cell r="AZ103" t="str">
            <v/>
          </cell>
          <cell r="BA103">
            <v>0</v>
          </cell>
          <cell r="BB103" t="str">
            <v>-</v>
          </cell>
          <cell r="BC103">
            <v>0</v>
          </cell>
          <cell r="BD103" t="str">
            <v>-</v>
          </cell>
          <cell r="BE103">
            <v>0</v>
          </cell>
          <cell r="BF103" t="str">
            <v/>
          </cell>
          <cell r="BG103">
            <v>0</v>
          </cell>
          <cell r="BH103" t="str">
            <v>-</v>
          </cell>
          <cell r="BI103">
            <v>0</v>
          </cell>
          <cell r="BJ103" t="str">
            <v>-</v>
          </cell>
          <cell r="BK103">
            <v>0</v>
          </cell>
          <cell r="BL103">
            <v>0</v>
          </cell>
          <cell r="BM103" t="str">
            <v>-</v>
          </cell>
          <cell r="BN103">
            <v>11</v>
          </cell>
          <cell r="BO103" t="str">
            <v/>
          </cell>
          <cell r="BP103">
            <v>0</v>
          </cell>
          <cell r="BQ103">
            <v>0</v>
          </cell>
          <cell r="BR103" t="str">
            <v>-</v>
          </cell>
          <cell r="BS103">
            <v>0</v>
          </cell>
          <cell r="BT103">
            <v>0</v>
          </cell>
          <cell r="BU103" t="str">
            <v>-</v>
          </cell>
        </row>
        <row r="104">
          <cell r="A104" t="str">
            <v>71MD</v>
          </cell>
          <cell r="B104">
            <v>71</v>
          </cell>
          <cell r="C104" t="str">
            <v>MD</v>
          </cell>
          <cell r="D104" t="str">
            <v>Cooling</v>
          </cell>
          <cell r="E104" t="str">
            <v>Smart Tstat MD</v>
          </cell>
          <cell r="F104" t="str">
            <v>Commercial</v>
          </cell>
          <cell r="G104" t="str">
            <v>Y</v>
          </cell>
          <cell r="M104" t="str">
            <v>NC,RENO</v>
          </cell>
          <cell r="N104" t="str">
            <v>non-wifi programmable thermostat</v>
          </cell>
          <cell r="O104">
            <v>2020</v>
          </cell>
          <cell r="P104">
            <v>2029</v>
          </cell>
          <cell r="Q104" t="str">
            <v>Small Office</v>
          </cell>
          <cell r="R104" t="str">
            <v/>
          </cell>
          <cell r="S104">
            <v>0</v>
          </cell>
          <cell r="T104">
            <v>0</v>
          </cell>
          <cell r="U104">
            <v>0</v>
          </cell>
          <cell r="V104">
            <v>104</v>
          </cell>
          <cell r="W104">
            <v>0.1025736343717242</v>
          </cell>
          <cell r="X104" t="str">
            <v>-</v>
          </cell>
          <cell r="Y104" t="str">
            <v>-</v>
          </cell>
          <cell r="Z104" t="e">
            <v>#VALUE!</v>
          </cell>
          <cell r="AA104">
            <v>0</v>
          </cell>
          <cell r="AB104">
            <v>0</v>
          </cell>
          <cell r="AC104">
            <v>154</v>
          </cell>
          <cell r="AD104">
            <v>1.4807692307692308</v>
          </cell>
          <cell r="AE104" t="str">
            <v>-</v>
          </cell>
          <cell r="AF104" t="e">
            <v>#VALUE!</v>
          </cell>
          <cell r="AG104">
            <v>0</v>
          </cell>
          <cell r="AH104">
            <v>0</v>
          </cell>
          <cell r="AI104">
            <v>0</v>
          </cell>
          <cell r="AJ104">
            <v>0</v>
          </cell>
          <cell r="AK104">
            <v>0</v>
          </cell>
          <cell r="AL104" t="str">
            <v>-</v>
          </cell>
          <cell r="AM104" t="str">
            <v>-</v>
          </cell>
          <cell r="AN104" t="str">
            <v/>
          </cell>
          <cell r="AO104">
            <v>0</v>
          </cell>
          <cell r="AP104" t="str">
            <v>-</v>
          </cell>
          <cell r="AQ104">
            <v>0</v>
          </cell>
          <cell r="AR104" t="str">
            <v>-</v>
          </cell>
          <cell r="AS104">
            <v>0</v>
          </cell>
          <cell r="AT104" t="str">
            <v/>
          </cell>
          <cell r="AU104">
            <v>0</v>
          </cell>
          <cell r="AV104" t="str">
            <v>-</v>
          </cell>
          <cell r="AW104">
            <v>0</v>
          </cell>
          <cell r="AX104" t="str">
            <v>-</v>
          </cell>
          <cell r="AY104">
            <v>0</v>
          </cell>
          <cell r="AZ104" t="str">
            <v/>
          </cell>
          <cell r="BA104">
            <v>0</v>
          </cell>
          <cell r="BB104" t="str">
            <v>-</v>
          </cell>
          <cell r="BC104">
            <v>0</v>
          </cell>
          <cell r="BD104" t="str">
            <v>-</v>
          </cell>
          <cell r="BE104">
            <v>0</v>
          </cell>
          <cell r="BF104" t="str">
            <v/>
          </cell>
          <cell r="BG104">
            <v>0</v>
          </cell>
          <cell r="BH104" t="str">
            <v>-</v>
          </cell>
          <cell r="BI104">
            <v>0</v>
          </cell>
          <cell r="BJ104" t="str">
            <v>-</v>
          </cell>
          <cell r="BK104">
            <v>0</v>
          </cell>
          <cell r="BL104">
            <v>0</v>
          </cell>
          <cell r="BM104" t="str">
            <v>-</v>
          </cell>
          <cell r="BN104">
            <v>11</v>
          </cell>
          <cell r="BO104" t="str">
            <v/>
          </cell>
          <cell r="BP104">
            <v>0</v>
          </cell>
          <cell r="BQ104">
            <v>0</v>
          </cell>
          <cell r="BR104" t="str">
            <v>-</v>
          </cell>
          <cell r="BS104">
            <v>0</v>
          </cell>
          <cell r="BT104">
            <v>0</v>
          </cell>
          <cell r="BU104" t="str">
            <v>-</v>
          </cell>
        </row>
        <row r="105">
          <cell r="A105" t="str">
            <v>72MD</v>
          </cell>
          <cell r="B105">
            <v>72</v>
          </cell>
          <cell r="C105" t="str">
            <v>MD</v>
          </cell>
          <cell r="D105" t="str">
            <v>Space Heating</v>
          </cell>
          <cell r="E105" t="str">
            <v>Smart Tstat MD</v>
          </cell>
          <cell r="F105" t="str">
            <v>Commercial</v>
          </cell>
          <cell r="G105" t="str">
            <v>Y</v>
          </cell>
          <cell r="M105" t="str">
            <v>NC,RENO</v>
          </cell>
          <cell r="N105" t="str">
            <v>non-wifi programmable thermostat</v>
          </cell>
          <cell r="O105">
            <v>2020</v>
          </cell>
          <cell r="P105">
            <v>2029</v>
          </cell>
          <cell r="Q105" t="str">
            <v>Small Office</v>
          </cell>
          <cell r="R105" t="str">
            <v/>
          </cell>
          <cell r="S105">
            <v>0</v>
          </cell>
          <cell r="T105">
            <v>0</v>
          </cell>
          <cell r="U105">
            <v>0</v>
          </cell>
          <cell r="V105">
            <v>0</v>
          </cell>
          <cell r="W105">
            <v>0.1025736343717242</v>
          </cell>
          <cell r="X105" t="str">
            <v>-</v>
          </cell>
          <cell r="Y105" t="str">
            <v>-</v>
          </cell>
          <cell r="Z105" t="e">
            <v>#VALUE!</v>
          </cell>
          <cell r="AA105">
            <v>0</v>
          </cell>
          <cell r="AB105">
            <v>0</v>
          </cell>
          <cell r="AC105">
            <v>0</v>
          </cell>
          <cell r="AD105">
            <v>0</v>
          </cell>
          <cell r="AE105" t="str">
            <v>-</v>
          </cell>
          <cell r="AF105" t="e">
            <v>#VALUE!</v>
          </cell>
          <cell r="AG105">
            <v>0</v>
          </cell>
          <cell r="AH105">
            <v>0</v>
          </cell>
          <cell r="AI105">
            <v>0</v>
          </cell>
          <cell r="AJ105">
            <v>0</v>
          </cell>
          <cell r="AK105">
            <v>0</v>
          </cell>
          <cell r="AL105" t="str">
            <v>-</v>
          </cell>
          <cell r="AM105" t="str">
            <v>-</v>
          </cell>
          <cell r="AN105" t="str">
            <v/>
          </cell>
          <cell r="AO105">
            <v>0</v>
          </cell>
          <cell r="AP105" t="str">
            <v>-</v>
          </cell>
          <cell r="AQ105">
            <v>0</v>
          </cell>
          <cell r="AR105" t="str">
            <v>-</v>
          </cell>
          <cell r="AS105">
            <v>0</v>
          </cell>
          <cell r="AT105" t="str">
            <v/>
          </cell>
          <cell r="AU105">
            <v>0</v>
          </cell>
          <cell r="AV105" t="str">
            <v>-</v>
          </cell>
          <cell r="AW105">
            <v>0</v>
          </cell>
          <cell r="AX105" t="str">
            <v>-</v>
          </cell>
          <cell r="AY105">
            <v>0</v>
          </cell>
          <cell r="AZ105" t="str">
            <v/>
          </cell>
          <cell r="BA105">
            <v>0</v>
          </cell>
          <cell r="BB105" t="str">
            <v>-</v>
          </cell>
          <cell r="BC105">
            <v>0</v>
          </cell>
          <cell r="BD105" t="str">
            <v>-</v>
          </cell>
          <cell r="BE105">
            <v>0</v>
          </cell>
          <cell r="BF105" t="str">
            <v/>
          </cell>
          <cell r="BG105">
            <v>0</v>
          </cell>
          <cell r="BH105" t="str">
            <v>-</v>
          </cell>
          <cell r="BI105">
            <v>0</v>
          </cell>
          <cell r="BJ105" t="str">
            <v>-</v>
          </cell>
          <cell r="BK105">
            <v>0</v>
          </cell>
          <cell r="BL105">
            <v>0</v>
          </cell>
          <cell r="BM105" t="str">
            <v>-</v>
          </cell>
          <cell r="BN105">
            <v>11</v>
          </cell>
          <cell r="BO105" t="str">
            <v/>
          </cell>
          <cell r="BP105">
            <v>0</v>
          </cell>
          <cell r="BQ105">
            <v>0</v>
          </cell>
          <cell r="BR105" t="str">
            <v>-</v>
          </cell>
          <cell r="BS105">
            <v>0</v>
          </cell>
          <cell r="BT105">
            <v>0</v>
          </cell>
          <cell r="BU105" t="str">
            <v>-</v>
          </cell>
        </row>
        <row r="106">
          <cell r="A106" t="str">
            <v>73MD</v>
          </cell>
          <cell r="B106">
            <v>73</v>
          </cell>
          <cell r="C106" t="str">
            <v>MD</v>
          </cell>
          <cell r="D106" t="str">
            <v>Cooling</v>
          </cell>
          <cell r="E106" t="str">
            <v>Smart Tstat MD</v>
          </cell>
          <cell r="F106" t="str">
            <v>Commercial</v>
          </cell>
          <cell r="G106" t="str">
            <v>Y</v>
          </cell>
          <cell r="M106" t="str">
            <v>NC,RENO</v>
          </cell>
          <cell r="N106" t="str">
            <v>non-wifi programmable thermostat</v>
          </cell>
          <cell r="O106">
            <v>2020</v>
          </cell>
          <cell r="P106">
            <v>2029</v>
          </cell>
          <cell r="Q106" t="str">
            <v>Small Office</v>
          </cell>
          <cell r="R106" t="str">
            <v/>
          </cell>
          <cell r="S106">
            <v>0</v>
          </cell>
          <cell r="T106">
            <v>0</v>
          </cell>
          <cell r="U106">
            <v>0</v>
          </cell>
          <cell r="V106">
            <v>104</v>
          </cell>
          <cell r="W106">
            <v>0.1025736343717242</v>
          </cell>
          <cell r="X106" t="str">
            <v>-</v>
          </cell>
          <cell r="Y106" t="str">
            <v>-</v>
          </cell>
          <cell r="Z106" t="e">
            <v>#VALUE!</v>
          </cell>
          <cell r="AA106">
            <v>0</v>
          </cell>
          <cell r="AB106">
            <v>0</v>
          </cell>
          <cell r="AC106">
            <v>154</v>
          </cell>
          <cell r="AD106">
            <v>1.4807692307692308</v>
          </cell>
          <cell r="AE106" t="str">
            <v>-</v>
          </cell>
          <cell r="AF106" t="e">
            <v>#VALUE!</v>
          </cell>
          <cell r="AG106">
            <v>0</v>
          </cell>
          <cell r="AH106">
            <v>0</v>
          </cell>
          <cell r="AI106">
            <v>0</v>
          </cell>
          <cell r="AJ106">
            <v>0</v>
          </cell>
          <cell r="AK106">
            <v>0</v>
          </cell>
          <cell r="AL106" t="str">
            <v>-</v>
          </cell>
          <cell r="AM106" t="str">
            <v>-</v>
          </cell>
          <cell r="AN106" t="str">
            <v/>
          </cell>
          <cell r="AO106">
            <v>0</v>
          </cell>
          <cell r="AP106" t="str">
            <v>-</v>
          </cell>
          <cell r="AQ106">
            <v>0</v>
          </cell>
          <cell r="AR106" t="str">
            <v>-</v>
          </cell>
          <cell r="AS106">
            <v>0</v>
          </cell>
          <cell r="AT106" t="str">
            <v/>
          </cell>
          <cell r="AU106">
            <v>0</v>
          </cell>
          <cell r="AV106" t="str">
            <v>-</v>
          </cell>
          <cell r="AW106">
            <v>0</v>
          </cell>
          <cell r="AX106" t="str">
            <v>-</v>
          </cell>
          <cell r="AY106">
            <v>0</v>
          </cell>
          <cell r="AZ106" t="str">
            <v/>
          </cell>
          <cell r="BA106">
            <v>0</v>
          </cell>
          <cell r="BB106" t="str">
            <v>-</v>
          </cell>
          <cell r="BC106">
            <v>0</v>
          </cell>
          <cell r="BD106" t="str">
            <v>-</v>
          </cell>
          <cell r="BE106">
            <v>0</v>
          </cell>
          <cell r="BF106" t="str">
            <v/>
          </cell>
          <cell r="BG106">
            <v>0</v>
          </cell>
          <cell r="BH106" t="str">
            <v>-</v>
          </cell>
          <cell r="BI106">
            <v>0</v>
          </cell>
          <cell r="BJ106" t="str">
            <v>-</v>
          </cell>
          <cell r="BK106">
            <v>0</v>
          </cell>
          <cell r="BL106">
            <v>0</v>
          </cell>
          <cell r="BM106" t="str">
            <v>-</v>
          </cell>
          <cell r="BN106">
            <v>11</v>
          </cell>
          <cell r="BO106" t="str">
            <v/>
          </cell>
          <cell r="BP106">
            <v>0</v>
          </cell>
          <cell r="BQ106">
            <v>0</v>
          </cell>
          <cell r="BR106" t="str">
            <v>-</v>
          </cell>
          <cell r="BS106">
            <v>0</v>
          </cell>
          <cell r="BT106">
            <v>0</v>
          </cell>
          <cell r="BU106" t="str">
            <v>-</v>
          </cell>
        </row>
        <row r="107">
          <cell r="A107" t="str">
            <v>74MD</v>
          </cell>
          <cell r="B107">
            <v>74</v>
          </cell>
          <cell r="C107" t="str">
            <v>MD</v>
          </cell>
          <cell r="D107" t="str">
            <v>Space Heating</v>
          </cell>
          <cell r="E107" t="str">
            <v>Smart Tstat MD</v>
          </cell>
          <cell r="F107" t="str">
            <v>Commercial</v>
          </cell>
          <cell r="G107" t="str">
            <v>Y</v>
          </cell>
          <cell r="M107" t="str">
            <v>NC,RENO</v>
          </cell>
          <cell r="N107" t="str">
            <v>non-wifi programmable thermostat</v>
          </cell>
          <cell r="O107">
            <v>2020</v>
          </cell>
          <cell r="P107">
            <v>2029</v>
          </cell>
          <cell r="Q107" t="str">
            <v>Small Office</v>
          </cell>
          <cell r="R107" t="str">
            <v/>
          </cell>
          <cell r="S107">
            <v>0</v>
          </cell>
          <cell r="T107">
            <v>0</v>
          </cell>
          <cell r="U107">
            <v>0</v>
          </cell>
          <cell r="V107">
            <v>0</v>
          </cell>
          <cell r="W107">
            <v>0.1025736343717242</v>
          </cell>
          <cell r="X107" t="str">
            <v>-</v>
          </cell>
          <cell r="Y107" t="str">
            <v>-</v>
          </cell>
          <cell r="Z107" t="e">
            <v>#VALUE!</v>
          </cell>
          <cell r="AA107">
            <v>0</v>
          </cell>
          <cell r="AB107">
            <v>0</v>
          </cell>
          <cell r="AC107">
            <v>0</v>
          </cell>
          <cell r="AD107">
            <v>0</v>
          </cell>
          <cell r="AE107" t="str">
            <v>-</v>
          </cell>
          <cell r="AF107" t="e">
            <v>#VALUE!</v>
          </cell>
          <cell r="AG107">
            <v>0</v>
          </cell>
          <cell r="AH107">
            <v>0</v>
          </cell>
          <cell r="AI107">
            <v>0</v>
          </cell>
          <cell r="AJ107">
            <v>0</v>
          </cell>
          <cell r="AK107">
            <v>0</v>
          </cell>
          <cell r="AL107" t="str">
            <v>-</v>
          </cell>
          <cell r="AM107" t="str">
            <v>-</v>
          </cell>
          <cell r="AN107" t="str">
            <v/>
          </cell>
          <cell r="AO107">
            <v>0</v>
          </cell>
          <cell r="AP107" t="str">
            <v>-</v>
          </cell>
          <cell r="AQ107">
            <v>0</v>
          </cell>
          <cell r="AR107" t="str">
            <v>-</v>
          </cell>
          <cell r="AS107">
            <v>0</v>
          </cell>
          <cell r="AT107" t="str">
            <v/>
          </cell>
          <cell r="AU107">
            <v>0</v>
          </cell>
          <cell r="AV107" t="str">
            <v>-</v>
          </cell>
          <cell r="AW107">
            <v>0</v>
          </cell>
          <cell r="AX107" t="str">
            <v>-</v>
          </cell>
          <cell r="AY107">
            <v>0</v>
          </cell>
          <cell r="AZ107" t="str">
            <v/>
          </cell>
          <cell r="BA107">
            <v>0</v>
          </cell>
          <cell r="BB107" t="str">
            <v>-</v>
          </cell>
          <cell r="BC107">
            <v>0</v>
          </cell>
          <cell r="BD107" t="str">
            <v>-</v>
          </cell>
          <cell r="BE107">
            <v>0</v>
          </cell>
          <cell r="BF107" t="str">
            <v/>
          </cell>
          <cell r="BG107">
            <v>0</v>
          </cell>
          <cell r="BH107" t="str">
            <v>-</v>
          </cell>
          <cell r="BI107">
            <v>0</v>
          </cell>
          <cell r="BJ107" t="str">
            <v>-</v>
          </cell>
          <cell r="BK107">
            <v>0</v>
          </cell>
          <cell r="BL107">
            <v>0</v>
          </cell>
          <cell r="BM107" t="str">
            <v>-</v>
          </cell>
          <cell r="BN107">
            <v>11</v>
          </cell>
          <cell r="BO107" t="str">
            <v/>
          </cell>
          <cell r="BP107">
            <v>0</v>
          </cell>
          <cell r="BQ107">
            <v>0</v>
          </cell>
          <cell r="BR107" t="str">
            <v>-</v>
          </cell>
          <cell r="BS107">
            <v>0</v>
          </cell>
          <cell r="BT107">
            <v>0</v>
          </cell>
          <cell r="BU107" t="str">
            <v>-</v>
          </cell>
        </row>
        <row r="108">
          <cell r="A108" t="str">
            <v>75MD</v>
          </cell>
          <cell r="B108">
            <v>75</v>
          </cell>
          <cell r="C108" t="str">
            <v>MD</v>
          </cell>
          <cell r="D108" t="str">
            <v>Cooling</v>
          </cell>
          <cell r="E108" t="str">
            <v>Smart Tstat MD</v>
          </cell>
          <cell r="F108" t="str">
            <v>Commercial</v>
          </cell>
          <cell r="G108" t="str">
            <v>Y</v>
          </cell>
          <cell r="M108" t="str">
            <v>NC,RENO</v>
          </cell>
          <cell r="N108" t="str">
            <v>non-wifi programmable thermostat</v>
          </cell>
          <cell r="O108">
            <v>2020</v>
          </cell>
          <cell r="P108">
            <v>2029</v>
          </cell>
          <cell r="Q108" t="str">
            <v>Small Office</v>
          </cell>
          <cell r="R108" t="str">
            <v/>
          </cell>
          <cell r="S108">
            <v>0</v>
          </cell>
          <cell r="T108">
            <v>0</v>
          </cell>
          <cell r="U108">
            <v>0</v>
          </cell>
          <cell r="V108">
            <v>104</v>
          </cell>
          <cell r="W108">
            <v>0.1025736343717242</v>
          </cell>
          <cell r="X108" t="str">
            <v>-</v>
          </cell>
          <cell r="Y108" t="str">
            <v>-</v>
          </cell>
          <cell r="Z108" t="e">
            <v>#VALUE!</v>
          </cell>
          <cell r="AA108">
            <v>0</v>
          </cell>
          <cell r="AB108">
            <v>0</v>
          </cell>
          <cell r="AC108">
            <v>154</v>
          </cell>
          <cell r="AD108">
            <v>1.4807692307692308</v>
          </cell>
          <cell r="AE108" t="str">
            <v>-</v>
          </cell>
          <cell r="AF108" t="e">
            <v>#VALUE!</v>
          </cell>
          <cell r="AG108">
            <v>0</v>
          </cell>
          <cell r="AH108">
            <v>0</v>
          </cell>
          <cell r="AI108">
            <v>0</v>
          </cell>
          <cell r="AJ108">
            <v>0</v>
          </cell>
          <cell r="AK108">
            <v>0</v>
          </cell>
          <cell r="AL108" t="str">
            <v>-</v>
          </cell>
          <cell r="AM108" t="str">
            <v>-</v>
          </cell>
          <cell r="AN108" t="str">
            <v/>
          </cell>
          <cell r="AO108">
            <v>0</v>
          </cell>
          <cell r="AP108" t="str">
            <v>-</v>
          </cell>
          <cell r="AQ108">
            <v>0</v>
          </cell>
          <cell r="AR108" t="str">
            <v>-</v>
          </cell>
          <cell r="AS108">
            <v>0</v>
          </cell>
          <cell r="AT108" t="str">
            <v/>
          </cell>
          <cell r="AU108">
            <v>0</v>
          </cell>
          <cell r="AV108" t="str">
            <v>-</v>
          </cell>
          <cell r="AW108">
            <v>0</v>
          </cell>
          <cell r="AX108" t="str">
            <v>-</v>
          </cell>
          <cell r="AY108">
            <v>0</v>
          </cell>
          <cell r="AZ108" t="str">
            <v/>
          </cell>
          <cell r="BA108">
            <v>0</v>
          </cell>
          <cell r="BB108" t="str">
            <v>-</v>
          </cell>
          <cell r="BC108">
            <v>0</v>
          </cell>
          <cell r="BD108" t="str">
            <v>-</v>
          </cell>
          <cell r="BE108">
            <v>0</v>
          </cell>
          <cell r="BF108" t="str">
            <v/>
          </cell>
          <cell r="BG108">
            <v>0</v>
          </cell>
          <cell r="BH108" t="str">
            <v>-</v>
          </cell>
          <cell r="BI108">
            <v>0</v>
          </cell>
          <cell r="BJ108" t="str">
            <v>-</v>
          </cell>
          <cell r="BK108">
            <v>0</v>
          </cell>
          <cell r="BL108">
            <v>0</v>
          </cell>
          <cell r="BM108" t="str">
            <v>-</v>
          </cell>
          <cell r="BN108">
            <v>11</v>
          </cell>
          <cell r="BO108" t="str">
            <v/>
          </cell>
          <cell r="BP108">
            <v>0</v>
          </cell>
          <cell r="BQ108">
            <v>0</v>
          </cell>
          <cell r="BR108" t="str">
            <v>-</v>
          </cell>
          <cell r="BS108">
            <v>0</v>
          </cell>
          <cell r="BT108">
            <v>0</v>
          </cell>
          <cell r="BU108" t="str">
            <v>-</v>
          </cell>
        </row>
        <row r="109">
          <cell r="A109" t="str">
            <v>76MD</v>
          </cell>
          <cell r="B109">
            <v>76</v>
          </cell>
          <cell r="C109" t="str">
            <v>MD</v>
          </cell>
          <cell r="D109" t="str">
            <v>Space Heating</v>
          </cell>
          <cell r="E109" t="str">
            <v>Smart Tstat MD</v>
          </cell>
          <cell r="F109" t="str">
            <v>Commercial</v>
          </cell>
          <cell r="G109" t="str">
            <v>Y</v>
          </cell>
          <cell r="M109" t="str">
            <v>NC,RENO</v>
          </cell>
          <cell r="N109" t="str">
            <v>non-wifi programmable thermostat</v>
          </cell>
          <cell r="O109">
            <v>2020</v>
          </cell>
          <cell r="P109">
            <v>2029</v>
          </cell>
          <cell r="Q109" t="str">
            <v>Small Office</v>
          </cell>
          <cell r="R109" t="str">
            <v/>
          </cell>
          <cell r="S109">
            <v>0</v>
          </cell>
          <cell r="T109">
            <v>0</v>
          </cell>
          <cell r="U109">
            <v>0</v>
          </cell>
          <cell r="V109">
            <v>0</v>
          </cell>
          <cell r="W109">
            <v>0.1025736343717242</v>
          </cell>
          <cell r="X109" t="str">
            <v>-</v>
          </cell>
          <cell r="Y109" t="str">
            <v>-</v>
          </cell>
          <cell r="Z109" t="e">
            <v>#VALUE!</v>
          </cell>
          <cell r="AA109">
            <v>0</v>
          </cell>
          <cell r="AB109">
            <v>0</v>
          </cell>
          <cell r="AC109">
            <v>0</v>
          </cell>
          <cell r="AD109">
            <v>0</v>
          </cell>
          <cell r="AE109" t="str">
            <v>-</v>
          </cell>
          <cell r="AF109" t="e">
            <v>#VALUE!</v>
          </cell>
          <cell r="AG109">
            <v>0</v>
          </cell>
          <cell r="AH109">
            <v>0</v>
          </cell>
          <cell r="AI109">
            <v>0</v>
          </cell>
          <cell r="AJ109">
            <v>0</v>
          </cell>
          <cell r="AK109">
            <v>0</v>
          </cell>
          <cell r="AL109" t="str">
            <v>-</v>
          </cell>
          <cell r="AM109" t="str">
            <v>-</v>
          </cell>
          <cell r="AN109" t="str">
            <v/>
          </cell>
          <cell r="AO109">
            <v>0</v>
          </cell>
          <cell r="AP109" t="str">
            <v>-</v>
          </cell>
          <cell r="AQ109">
            <v>0</v>
          </cell>
          <cell r="AR109" t="str">
            <v>-</v>
          </cell>
          <cell r="AS109">
            <v>0</v>
          </cell>
          <cell r="AT109" t="str">
            <v/>
          </cell>
          <cell r="AU109">
            <v>0</v>
          </cell>
          <cell r="AV109" t="str">
            <v>-</v>
          </cell>
          <cell r="AW109">
            <v>0</v>
          </cell>
          <cell r="AX109" t="str">
            <v>-</v>
          </cell>
          <cell r="AY109">
            <v>0</v>
          </cell>
          <cell r="AZ109" t="str">
            <v/>
          </cell>
          <cell r="BA109">
            <v>0</v>
          </cell>
          <cell r="BB109" t="str">
            <v>-</v>
          </cell>
          <cell r="BC109">
            <v>0</v>
          </cell>
          <cell r="BD109" t="str">
            <v>-</v>
          </cell>
          <cell r="BE109">
            <v>0</v>
          </cell>
          <cell r="BF109" t="str">
            <v/>
          </cell>
          <cell r="BG109">
            <v>0</v>
          </cell>
          <cell r="BH109" t="str">
            <v>-</v>
          </cell>
          <cell r="BI109">
            <v>0</v>
          </cell>
          <cell r="BJ109" t="str">
            <v>-</v>
          </cell>
          <cell r="BK109">
            <v>0</v>
          </cell>
          <cell r="BL109">
            <v>0</v>
          </cell>
          <cell r="BM109" t="str">
            <v>-</v>
          </cell>
          <cell r="BN109">
            <v>11</v>
          </cell>
          <cell r="BO109" t="str">
            <v/>
          </cell>
          <cell r="BP109">
            <v>0</v>
          </cell>
          <cell r="BQ109">
            <v>0</v>
          </cell>
          <cell r="BR109" t="str">
            <v>-</v>
          </cell>
          <cell r="BS109">
            <v>0</v>
          </cell>
          <cell r="BT109">
            <v>0</v>
          </cell>
          <cell r="BU109" t="str">
            <v>-</v>
          </cell>
        </row>
        <row r="110">
          <cell r="A110" t="str">
            <v>69RET</v>
          </cell>
          <cell r="B110">
            <v>69</v>
          </cell>
          <cell r="C110" t="str">
            <v>RET</v>
          </cell>
          <cell r="D110" t="str">
            <v>Cooling</v>
          </cell>
          <cell r="E110" t="str">
            <v>Smart Tstat  RET</v>
          </cell>
          <cell r="F110" t="str">
            <v>Commercial</v>
          </cell>
          <cell r="G110" t="str">
            <v>Y</v>
          </cell>
          <cell r="M110" t="str">
            <v>RET</v>
          </cell>
          <cell r="N110" t="str">
            <v>non-wifi programmable thermostat</v>
          </cell>
          <cell r="O110">
            <v>2020</v>
          </cell>
          <cell r="P110">
            <v>2029</v>
          </cell>
          <cell r="Q110" t="str">
            <v>Small Office</v>
          </cell>
          <cell r="R110" t="str">
            <v/>
          </cell>
          <cell r="S110">
            <v>0</v>
          </cell>
          <cell r="T110">
            <v>0</v>
          </cell>
          <cell r="U110">
            <v>0</v>
          </cell>
          <cell r="V110">
            <v>104</v>
          </cell>
          <cell r="W110">
            <v>0.1025736343717242</v>
          </cell>
          <cell r="X110" t="str">
            <v>-</v>
          </cell>
          <cell r="Y110" t="str">
            <v>NY Commercial Baseline Data, NY TRM V6.1</v>
          </cell>
          <cell r="Z110" t="e">
            <v>#VALUE!</v>
          </cell>
          <cell r="AA110">
            <v>0</v>
          </cell>
          <cell r="AB110">
            <v>0</v>
          </cell>
          <cell r="AC110">
            <v>204</v>
          </cell>
          <cell r="AD110">
            <v>1.9615384615384615</v>
          </cell>
          <cell r="AE110" t="str">
            <v>Mid Atlantic TRM</v>
          </cell>
          <cell r="AF110" t="e">
            <v>#VALUE!</v>
          </cell>
          <cell r="AG110">
            <v>15</v>
          </cell>
          <cell r="AH110">
            <v>9</v>
          </cell>
          <cell r="AI110">
            <v>70</v>
          </cell>
          <cell r="AJ110">
            <v>0.67307692307692313</v>
          </cell>
          <cell r="AK110">
            <v>0.30769230769230771</v>
          </cell>
          <cell r="AL110" t="str">
            <v>-</v>
          </cell>
          <cell r="AM110" t="str">
            <v>-</v>
          </cell>
          <cell r="AN110" t="str">
            <v/>
          </cell>
          <cell r="AO110">
            <v>0</v>
          </cell>
          <cell r="AP110" t="str">
            <v>-</v>
          </cell>
          <cell r="AQ110">
            <v>0</v>
          </cell>
          <cell r="AR110" t="str">
            <v>-</v>
          </cell>
          <cell r="AS110">
            <v>0</v>
          </cell>
          <cell r="AT110" t="str">
            <v/>
          </cell>
          <cell r="AU110">
            <v>0</v>
          </cell>
          <cell r="AV110" t="str">
            <v>-</v>
          </cell>
          <cell r="AW110">
            <v>0</v>
          </cell>
          <cell r="AX110" t="str">
            <v>-</v>
          </cell>
          <cell r="AY110">
            <v>0</v>
          </cell>
          <cell r="AZ110" t="str">
            <v/>
          </cell>
          <cell r="BA110">
            <v>0</v>
          </cell>
          <cell r="BB110" t="str">
            <v>-</v>
          </cell>
          <cell r="BC110">
            <v>0</v>
          </cell>
          <cell r="BD110" t="str">
            <v>-</v>
          </cell>
          <cell r="BE110">
            <v>0</v>
          </cell>
          <cell r="BF110" t="str">
            <v/>
          </cell>
          <cell r="BG110">
            <v>0</v>
          </cell>
          <cell r="BH110" t="str">
            <v>-</v>
          </cell>
          <cell r="BI110">
            <v>0</v>
          </cell>
          <cell r="BJ110" t="str">
            <v>-</v>
          </cell>
          <cell r="BK110">
            <v>0</v>
          </cell>
          <cell r="BL110">
            <v>0</v>
          </cell>
          <cell r="BM110" t="str">
            <v>-</v>
          </cell>
          <cell r="BN110">
            <v>11</v>
          </cell>
          <cell r="BO110" t="str">
            <v/>
          </cell>
          <cell r="BP110">
            <v>0</v>
          </cell>
          <cell r="BQ110">
            <v>0</v>
          </cell>
          <cell r="BR110" t="str">
            <v>-</v>
          </cell>
          <cell r="BS110">
            <v>0</v>
          </cell>
          <cell r="BT110">
            <v>0</v>
          </cell>
          <cell r="BU110" t="str">
            <v>-</v>
          </cell>
        </row>
        <row r="111">
          <cell r="A111" t="str">
            <v>70RET</v>
          </cell>
          <cell r="B111">
            <v>70</v>
          </cell>
          <cell r="C111" t="str">
            <v>RET</v>
          </cell>
          <cell r="D111" t="str">
            <v>Space Heating</v>
          </cell>
          <cell r="E111" t="str">
            <v>Smart Tstat  RET</v>
          </cell>
          <cell r="F111" t="str">
            <v>Commercial</v>
          </cell>
          <cell r="G111" t="str">
            <v>Y</v>
          </cell>
          <cell r="M111" t="str">
            <v>RET</v>
          </cell>
          <cell r="N111" t="str">
            <v>non-wifi programmable thermostat</v>
          </cell>
          <cell r="O111">
            <v>2020</v>
          </cell>
          <cell r="P111">
            <v>2029</v>
          </cell>
          <cell r="Q111" t="str">
            <v>Small Office</v>
          </cell>
          <cell r="R111" t="str">
            <v/>
          </cell>
          <cell r="S111">
            <v>0</v>
          </cell>
          <cell r="T111">
            <v>0</v>
          </cell>
          <cell r="U111">
            <v>0</v>
          </cell>
          <cell r="V111">
            <v>0</v>
          </cell>
          <cell r="W111">
            <v>0.1025736343717242</v>
          </cell>
          <cell r="X111" t="str">
            <v>-</v>
          </cell>
          <cell r="Y111" t="str">
            <v>-</v>
          </cell>
          <cell r="Z111" t="e">
            <v>#VALUE!</v>
          </cell>
          <cell r="AA111">
            <v>0</v>
          </cell>
          <cell r="AB111">
            <v>0</v>
          </cell>
          <cell r="AC111">
            <v>0</v>
          </cell>
          <cell r="AD111">
            <v>0</v>
          </cell>
          <cell r="AE111" t="str">
            <v>-</v>
          </cell>
          <cell r="AF111" t="e">
            <v>#VALUE!</v>
          </cell>
          <cell r="AG111">
            <v>0</v>
          </cell>
          <cell r="AH111">
            <v>0</v>
          </cell>
          <cell r="AI111">
            <v>0</v>
          </cell>
          <cell r="AJ111">
            <v>0</v>
          </cell>
          <cell r="AK111">
            <v>0</v>
          </cell>
          <cell r="AL111" t="str">
            <v>-</v>
          </cell>
          <cell r="AM111" t="str">
            <v>-</v>
          </cell>
          <cell r="AN111" t="str">
            <v/>
          </cell>
          <cell r="AO111">
            <v>0</v>
          </cell>
          <cell r="AP111" t="str">
            <v>-</v>
          </cell>
          <cell r="AQ111">
            <v>0</v>
          </cell>
          <cell r="AR111" t="str">
            <v>-</v>
          </cell>
          <cell r="AS111">
            <v>0</v>
          </cell>
          <cell r="AT111" t="str">
            <v/>
          </cell>
          <cell r="AU111">
            <v>0</v>
          </cell>
          <cell r="AV111" t="str">
            <v>-</v>
          </cell>
          <cell r="AW111">
            <v>0</v>
          </cell>
          <cell r="AX111" t="str">
            <v>-</v>
          </cell>
          <cell r="AY111">
            <v>0</v>
          </cell>
          <cell r="AZ111" t="str">
            <v/>
          </cell>
          <cell r="BA111">
            <v>0</v>
          </cell>
          <cell r="BB111" t="str">
            <v>-</v>
          </cell>
          <cell r="BC111">
            <v>0</v>
          </cell>
          <cell r="BD111" t="str">
            <v>-</v>
          </cell>
          <cell r="BE111">
            <v>0</v>
          </cell>
          <cell r="BF111" t="str">
            <v/>
          </cell>
          <cell r="BG111">
            <v>0</v>
          </cell>
          <cell r="BH111" t="str">
            <v>-</v>
          </cell>
          <cell r="BI111">
            <v>0</v>
          </cell>
          <cell r="BJ111" t="str">
            <v>-</v>
          </cell>
          <cell r="BK111">
            <v>0</v>
          </cell>
          <cell r="BL111">
            <v>0</v>
          </cell>
          <cell r="BM111" t="str">
            <v>-</v>
          </cell>
          <cell r="BN111">
            <v>11</v>
          </cell>
          <cell r="BO111" t="str">
            <v/>
          </cell>
          <cell r="BP111">
            <v>0</v>
          </cell>
          <cell r="BQ111">
            <v>0</v>
          </cell>
          <cell r="BR111" t="str">
            <v>-</v>
          </cell>
          <cell r="BS111">
            <v>0</v>
          </cell>
          <cell r="BT111">
            <v>0</v>
          </cell>
          <cell r="BU111" t="str">
            <v>-</v>
          </cell>
        </row>
        <row r="112">
          <cell r="A112" t="str">
            <v>71RET</v>
          </cell>
          <cell r="B112">
            <v>71</v>
          </cell>
          <cell r="C112" t="str">
            <v>RET</v>
          </cell>
          <cell r="D112" t="str">
            <v>Cooling</v>
          </cell>
          <cell r="E112" t="str">
            <v>Smart Tstat  RET</v>
          </cell>
          <cell r="F112" t="str">
            <v>Commercial</v>
          </cell>
          <cell r="G112" t="str">
            <v>Y</v>
          </cell>
          <cell r="M112" t="str">
            <v>RET</v>
          </cell>
          <cell r="N112" t="str">
            <v>non-wifi programmable thermostat</v>
          </cell>
          <cell r="O112">
            <v>2020</v>
          </cell>
          <cell r="P112">
            <v>2029</v>
          </cell>
          <cell r="Q112" t="str">
            <v>Small Office</v>
          </cell>
          <cell r="R112" t="str">
            <v/>
          </cell>
          <cell r="S112">
            <v>0</v>
          </cell>
          <cell r="T112">
            <v>0</v>
          </cell>
          <cell r="U112">
            <v>0</v>
          </cell>
          <cell r="V112">
            <v>104</v>
          </cell>
          <cell r="W112">
            <v>0.1025736343717242</v>
          </cell>
          <cell r="X112" t="str">
            <v>-</v>
          </cell>
          <cell r="Y112" t="str">
            <v>-</v>
          </cell>
          <cell r="Z112" t="e">
            <v>#VALUE!</v>
          </cell>
          <cell r="AA112">
            <v>0</v>
          </cell>
          <cell r="AB112">
            <v>0</v>
          </cell>
          <cell r="AC112">
            <v>204</v>
          </cell>
          <cell r="AD112">
            <v>1.9615384615384615</v>
          </cell>
          <cell r="AE112" t="str">
            <v>-</v>
          </cell>
          <cell r="AF112" t="e">
            <v>#VALUE!</v>
          </cell>
          <cell r="AG112">
            <v>15</v>
          </cell>
          <cell r="AH112">
            <v>9</v>
          </cell>
          <cell r="AI112">
            <v>70</v>
          </cell>
          <cell r="AJ112">
            <v>0.67307692307692313</v>
          </cell>
          <cell r="AK112">
            <v>1</v>
          </cell>
          <cell r="AL112" t="str">
            <v>-</v>
          </cell>
          <cell r="AM112" t="str">
            <v>-</v>
          </cell>
          <cell r="AN112" t="str">
            <v/>
          </cell>
          <cell r="AO112">
            <v>0</v>
          </cell>
          <cell r="AP112" t="str">
            <v>-</v>
          </cell>
          <cell r="AQ112">
            <v>0</v>
          </cell>
          <cell r="AR112" t="str">
            <v>-</v>
          </cell>
          <cell r="AS112">
            <v>0</v>
          </cell>
          <cell r="AT112" t="str">
            <v/>
          </cell>
          <cell r="AU112">
            <v>0</v>
          </cell>
          <cell r="AV112" t="str">
            <v>-</v>
          </cell>
          <cell r="AW112">
            <v>0</v>
          </cell>
          <cell r="AX112" t="str">
            <v>-</v>
          </cell>
          <cell r="AY112">
            <v>0</v>
          </cell>
          <cell r="AZ112" t="str">
            <v/>
          </cell>
          <cell r="BA112">
            <v>0</v>
          </cell>
          <cell r="BB112" t="str">
            <v>-</v>
          </cell>
          <cell r="BC112">
            <v>0</v>
          </cell>
          <cell r="BD112" t="str">
            <v>-</v>
          </cell>
          <cell r="BE112">
            <v>0</v>
          </cell>
          <cell r="BF112" t="str">
            <v/>
          </cell>
          <cell r="BG112">
            <v>0</v>
          </cell>
          <cell r="BH112" t="str">
            <v>-</v>
          </cell>
          <cell r="BI112">
            <v>0</v>
          </cell>
          <cell r="BJ112" t="str">
            <v>-</v>
          </cell>
          <cell r="BK112">
            <v>0</v>
          </cell>
          <cell r="BL112">
            <v>0</v>
          </cell>
          <cell r="BM112" t="str">
            <v>-</v>
          </cell>
          <cell r="BN112">
            <v>11</v>
          </cell>
          <cell r="BO112" t="str">
            <v/>
          </cell>
          <cell r="BP112">
            <v>0</v>
          </cell>
          <cell r="BQ112">
            <v>0</v>
          </cell>
          <cell r="BR112" t="str">
            <v>-</v>
          </cell>
          <cell r="BS112">
            <v>0</v>
          </cell>
          <cell r="BT112">
            <v>0</v>
          </cell>
          <cell r="BU112" t="str">
            <v>-</v>
          </cell>
        </row>
        <row r="113">
          <cell r="A113" t="str">
            <v>72RET</v>
          </cell>
          <cell r="B113">
            <v>72</v>
          </cell>
          <cell r="C113" t="str">
            <v>RET</v>
          </cell>
          <cell r="D113" t="str">
            <v>Space Heating</v>
          </cell>
          <cell r="E113" t="str">
            <v>Smart Tstat  RET</v>
          </cell>
          <cell r="F113" t="str">
            <v>Commercial</v>
          </cell>
          <cell r="G113" t="str">
            <v>Y</v>
          </cell>
          <cell r="M113" t="str">
            <v>RET</v>
          </cell>
          <cell r="N113" t="str">
            <v>non-wifi programmable thermostat</v>
          </cell>
          <cell r="O113">
            <v>2020</v>
          </cell>
          <cell r="P113">
            <v>2029</v>
          </cell>
          <cell r="Q113" t="str">
            <v>Small Office</v>
          </cell>
          <cell r="R113" t="str">
            <v/>
          </cell>
          <cell r="S113">
            <v>0</v>
          </cell>
          <cell r="T113">
            <v>0</v>
          </cell>
          <cell r="U113">
            <v>0</v>
          </cell>
          <cell r="V113">
            <v>0</v>
          </cell>
          <cell r="W113">
            <v>0.1025736343717242</v>
          </cell>
          <cell r="X113" t="str">
            <v>-</v>
          </cell>
          <cell r="Y113" t="str">
            <v>-</v>
          </cell>
          <cell r="Z113" t="e">
            <v>#VALUE!</v>
          </cell>
          <cell r="AA113">
            <v>0</v>
          </cell>
          <cell r="AB113">
            <v>0</v>
          </cell>
          <cell r="AC113">
            <v>0</v>
          </cell>
          <cell r="AD113">
            <v>0</v>
          </cell>
          <cell r="AE113" t="str">
            <v>-</v>
          </cell>
          <cell r="AF113" t="e">
            <v>#VALUE!</v>
          </cell>
          <cell r="AG113">
            <v>0</v>
          </cell>
          <cell r="AH113">
            <v>0</v>
          </cell>
          <cell r="AI113">
            <v>0</v>
          </cell>
          <cell r="AJ113">
            <v>0</v>
          </cell>
          <cell r="AK113">
            <v>0</v>
          </cell>
          <cell r="AL113" t="str">
            <v>-</v>
          </cell>
          <cell r="AM113" t="str">
            <v>-</v>
          </cell>
          <cell r="AN113" t="str">
            <v/>
          </cell>
          <cell r="AO113">
            <v>0</v>
          </cell>
          <cell r="AP113" t="str">
            <v>-</v>
          </cell>
          <cell r="AQ113">
            <v>0</v>
          </cell>
          <cell r="AR113" t="str">
            <v>-</v>
          </cell>
          <cell r="AS113">
            <v>0</v>
          </cell>
          <cell r="AT113" t="str">
            <v/>
          </cell>
          <cell r="AU113">
            <v>0</v>
          </cell>
          <cell r="AV113" t="str">
            <v>-</v>
          </cell>
          <cell r="AW113">
            <v>0</v>
          </cell>
          <cell r="AX113" t="str">
            <v>-</v>
          </cell>
          <cell r="AY113">
            <v>0</v>
          </cell>
          <cell r="AZ113" t="str">
            <v/>
          </cell>
          <cell r="BA113">
            <v>0</v>
          </cell>
          <cell r="BB113" t="str">
            <v>-</v>
          </cell>
          <cell r="BC113">
            <v>0</v>
          </cell>
          <cell r="BD113" t="str">
            <v>-</v>
          </cell>
          <cell r="BE113">
            <v>0</v>
          </cell>
          <cell r="BF113" t="str">
            <v/>
          </cell>
          <cell r="BG113">
            <v>0</v>
          </cell>
          <cell r="BH113" t="str">
            <v>-</v>
          </cell>
          <cell r="BI113">
            <v>0</v>
          </cell>
          <cell r="BJ113" t="str">
            <v>-</v>
          </cell>
          <cell r="BK113">
            <v>0</v>
          </cell>
          <cell r="BL113">
            <v>0</v>
          </cell>
          <cell r="BM113" t="str">
            <v>-</v>
          </cell>
          <cell r="BN113">
            <v>11</v>
          </cell>
          <cell r="BO113" t="str">
            <v/>
          </cell>
          <cell r="BP113">
            <v>0</v>
          </cell>
          <cell r="BQ113">
            <v>0</v>
          </cell>
          <cell r="BR113" t="str">
            <v>-</v>
          </cell>
          <cell r="BS113">
            <v>0</v>
          </cell>
          <cell r="BT113">
            <v>0</v>
          </cell>
          <cell r="BU113" t="str">
            <v>-</v>
          </cell>
        </row>
        <row r="114">
          <cell r="A114" t="str">
            <v>73RET</v>
          </cell>
          <cell r="B114">
            <v>73</v>
          </cell>
          <cell r="C114" t="str">
            <v>RET</v>
          </cell>
          <cell r="D114" t="str">
            <v>Cooling</v>
          </cell>
          <cell r="E114" t="str">
            <v>Smart Tstat  RET</v>
          </cell>
          <cell r="F114" t="str">
            <v>Commercial</v>
          </cell>
          <cell r="G114" t="str">
            <v>Y</v>
          </cell>
          <cell r="M114" t="str">
            <v>RET</v>
          </cell>
          <cell r="N114" t="str">
            <v>non-wifi programmable thermostat</v>
          </cell>
          <cell r="O114">
            <v>2020</v>
          </cell>
          <cell r="P114">
            <v>2029</v>
          </cell>
          <cell r="Q114" t="str">
            <v>Small Office</v>
          </cell>
          <cell r="R114" t="str">
            <v/>
          </cell>
          <cell r="S114">
            <v>0</v>
          </cell>
          <cell r="T114">
            <v>0</v>
          </cell>
          <cell r="U114">
            <v>0</v>
          </cell>
          <cell r="V114">
            <v>104</v>
          </cell>
          <cell r="W114">
            <v>0.1025736343717242</v>
          </cell>
          <cell r="X114" t="str">
            <v>-</v>
          </cell>
          <cell r="Y114" t="str">
            <v>-</v>
          </cell>
          <cell r="Z114" t="e">
            <v>#VALUE!</v>
          </cell>
          <cell r="AA114">
            <v>0</v>
          </cell>
          <cell r="AB114">
            <v>0</v>
          </cell>
          <cell r="AC114">
            <v>204</v>
          </cell>
          <cell r="AD114">
            <v>1.9615384615384615</v>
          </cell>
          <cell r="AE114" t="str">
            <v>-</v>
          </cell>
          <cell r="AF114" t="e">
            <v>#VALUE!</v>
          </cell>
          <cell r="AG114">
            <v>15</v>
          </cell>
          <cell r="AH114">
            <v>9</v>
          </cell>
          <cell r="AI114">
            <v>70</v>
          </cell>
          <cell r="AJ114">
            <v>0.67307692307692313</v>
          </cell>
          <cell r="AK114">
            <v>1</v>
          </cell>
          <cell r="AL114" t="str">
            <v>-</v>
          </cell>
          <cell r="AM114" t="str">
            <v>-</v>
          </cell>
          <cell r="AN114" t="str">
            <v/>
          </cell>
          <cell r="AO114">
            <v>0</v>
          </cell>
          <cell r="AP114" t="str">
            <v>-</v>
          </cell>
          <cell r="AQ114">
            <v>0</v>
          </cell>
          <cell r="AR114" t="str">
            <v>-</v>
          </cell>
          <cell r="AS114">
            <v>0</v>
          </cell>
          <cell r="AT114" t="str">
            <v/>
          </cell>
          <cell r="AU114">
            <v>0</v>
          </cell>
          <cell r="AV114" t="str">
            <v>-</v>
          </cell>
          <cell r="AW114">
            <v>0</v>
          </cell>
          <cell r="AX114" t="str">
            <v>-</v>
          </cell>
          <cell r="AY114">
            <v>0</v>
          </cell>
          <cell r="AZ114" t="str">
            <v/>
          </cell>
          <cell r="BA114">
            <v>0</v>
          </cell>
          <cell r="BB114" t="str">
            <v>-</v>
          </cell>
          <cell r="BC114">
            <v>0</v>
          </cell>
          <cell r="BD114" t="str">
            <v>-</v>
          </cell>
          <cell r="BE114">
            <v>0</v>
          </cell>
          <cell r="BF114" t="str">
            <v/>
          </cell>
          <cell r="BG114">
            <v>0</v>
          </cell>
          <cell r="BH114" t="str">
            <v>-</v>
          </cell>
          <cell r="BI114">
            <v>0</v>
          </cell>
          <cell r="BJ114" t="str">
            <v>-</v>
          </cell>
          <cell r="BK114">
            <v>0</v>
          </cell>
          <cell r="BL114">
            <v>0</v>
          </cell>
          <cell r="BM114" t="str">
            <v>-</v>
          </cell>
          <cell r="BN114">
            <v>11</v>
          </cell>
          <cell r="BO114" t="str">
            <v/>
          </cell>
          <cell r="BP114">
            <v>0</v>
          </cell>
          <cell r="BQ114">
            <v>0</v>
          </cell>
          <cell r="BR114" t="str">
            <v>-</v>
          </cell>
          <cell r="BS114">
            <v>0</v>
          </cell>
          <cell r="BT114">
            <v>0</v>
          </cell>
          <cell r="BU114" t="str">
            <v>-</v>
          </cell>
        </row>
        <row r="115">
          <cell r="A115" t="str">
            <v>74RET</v>
          </cell>
          <cell r="B115">
            <v>74</v>
          </cell>
          <cell r="C115" t="str">
            <v>RET</v>
          </cell>
          <cell r="D115" t="str">
            <v>Space Heating</v>
          </cell>
          <cell r="E115" t="str">
            <v>Smart Tstat  RET</v>
          </cell>
          <cell r="F115" t="str">
            <v>Commercial</v>
          </cell>
          <cell r="G115" t="str">
            <v>Y</v>
          </cell>
          <cell r="M115" t="str">
            <v>RET</v>
          </cell>
          <cell r="N115" t="str">
            <v>non-wifi programmable thermostat</v>
          </cell>
          <cell r="O115">
            <v>2020</v>
          </cell>
          <cell r="P115">
            <v>2029</v>
          </cell>
          <cell r="Q115" t="str">
            <v>Small Office</v>
          </cell>
          <cell r="R115" t="str">
            <v/>
          </cell>
          <cell r="S115">
            <v>0</v>
          </cell>
          <cell r="T115">
            <v>0</v>
          </cell>
          <cell r="U115">
            <v>0</v>
          </cell>
          <cell r="V115">
            <v>0</v>
          </cell>
          <cell r="W115">
            <v>0.1025736343717242</v>
          </cell>
          <cell r="X115" t="str">
            <v>-</v>
          </cell>
          <cell r="Y115" t="str">
            <v>-</v>
          </cell>
          <cell r="Z115" t="e">
            <v>#VALUE!</v>
          </cell>
          <cell r="AA115">
            <v>0</v>
          </cell>
          <cell r="AB115">
            <v>0</v>
          </cell>
          <cell r="AC115">
            <v>0</v>
          </cell>
          <cell r="AD115">
            <v>0</v>
          </cell>
          <cell r="AE115" t="str">
            <v>-</v>
          </cell>
          <cell r="AF115" t="e">
            <v>#VALUE!</v>
          </cell>
          <cell r="AG115">
            <v>0</v>
          </cell>
          <cell r="AH115">
            <v>0</v>
          </cell>
          <cell r="AI115">
            <v>0</v>
          </cell>
          <cell r="AJ115">
            <v>0</v>
          </cell>
          <cell r="AK115">
            <v>0</v>
          </cell>
          <cell r="AL115" t="str">
            <v>-</v>
          </cell>
          <cell r="AM115" t="str">
            <v>-</v>
          </cell>
          <cell r="AN115" t="str">
            <v/>
          </cell>
          <cell r="AO115">
            <v>0</v>
          </cell>
          <cell r="AP115" t="str">
            <v>-</v>
          </cell>
          <cell r="AQ115">
            <v>0</v>
          </cell>
          <cell r="AR115" t="str">
            <v>-</v>
          </cell>
          <cell r="AS115">
            <v>0</v>
          </cell>
          <cell r="AT115" t="str">
            <v/>
          </cell>
          <cell r="AU115">
            <v>0</v>
          </cell>
          <cell r="AV115" t="str">
            <v>-</v>
          </cell>
          <cell r="AW115">
            <v>0</v>
          </cell>
          <cell r="AX115" t="str">
            <v>-</v>
          </cell>
          <cell r="AY115">
            <v>0</v>
          </cell>
          <cell r="AZ115" t="str">
            <v/>
          </cell>
          <cell r="BA115">
            <v>0</v>
          </cell>
          <cell r="BB115" t="str">
            <v>-</v>
          </cell>
          <cell r="BC115">
            <v>0</v>
          </cell>
          <cell r="BD115" t="str">
            <v>-</v>
          </cell>
          <cell r="BE115">
            <v>0</v>
          </cell>
          <cell r="BF115" t="str">
            <v/>
          </cell>
          <cell r="BG115">
            <v>0</v>
          </cell>
          <cell r="BH115" t="str">
            <v>-</v>
          </cell>
          <cell r="BI115">
            <v>0</v>
          </cell>
          <cell r="BJ115" t="str">
            <v>-</v>
          </cell>
          <cell r="BK115">
            <v>0</v>
          </cell>
          <cell r="BL115">
            <v>0</v>
          </cell>
          <cell r="BM115" t="str">
            <v>-</v>
          </cell>
          <cell r="BN115">
            <v>11</v>
          </cell>
          <cell r="BO115" t="str">
            <v/>
          </cell>
          <cell r="BP115">
            <v>0</v>
          </cell>
          <cell r="BQ115">
            <v>0</v>
          </cell>
          <cell r="BR115" t="str">
            <v>-</v>
          </cell>
          <cell r="BS115">
            <v>0</v>
          </cell>
          <cell r="BT115">
            <v>0</v>
          </cell>
          <cell r="BU115" t="str">
            <v>-</v>
          </cell>
        </row>
        <row r="116">
          <cell r="A116" t="str">
            <v>75RET</v>
          </cell>
          <cell r="B116">
            <v>75</v>
          </cell>
          <cell r="C116" t="str">
            <v>RET</v>
          </cell>
          <cell r="D116" t="str">
            <v>Cooling</v>
          </cell>
          <cell r="E116" t="str">
            <v>Smart Tstat  RET</v>
          </cell>
          <cell r="F116" t="str">
            <v>Commercial</v>
          </cell>
          <cell r="G116" t="str">
            <v>Y</v>
          </cell>
          <cell r="M116" t="str">
            <v>RET</v>
          </cell>
          <cell r="N116" t="str">
            <v>non-wifi programmable thermostat</v>
          </cell>
          <cell r="O116">
            <v>2020</v>
          </cell>
          <cell r="P116">
            <v>2029</v>
          </cell>
          <cell r="Q116" t="str">
            <v>Small Office</v>
          </cell>
          <cell r="R116" t="str">
            <v/>
          </cell>
          <cell r="S116">
            <v>0</v>
          </cell>
          <cell r="T116">
            <v>0</v>
          </cell>
          <cell r="U116">
            <v>0</v>
          </cell>
          <cell r="V116">
            <v>104</v>
          </cell>
          <cell r="W116">
            <v>0.1025736343717242</v>
          </cell>
          <cell r="X116" t="str">
            <v>-</v>
          </cell>
          <cell r="Y116" t="str">
            <v>-</v>
          </cell>
          <cell r="Z116" t="e">
            <v>#VALUE!</v>
          </cell>
          <cell r="AA116">
            <v>0</v>
          </cell>
          <cell r="AB116">
            <v>0</v>
          </cell>
          <cell r="AC116">
            <v>204</v>
          </cell>
          <cell r="AD116">
            <v>1.9615384615384615</v>
          </cell>
          <cell r="AE116" t="str">
            <v>-</v>
          </cell>
          <cell r="AF116" t="e">
            <v>#VALUE!</v>
          </cell>
          <cell r="AG116">
            <v>15</v>
          </cell>
          <cell r="AH116">
            <v>9</v>
          </cell>
          <cell r="AI116">
            <v>70</v>
          </cell>
          <cell r="AJ116">
            <v>0.67307692307692313</v>
          </cell>
          <cell r="AK116">
            <v>1</v>
          </cell>
          <cell r="AL116" t="str">
            <v>-</v>
          </cell>
          <cell r="AM116" t="str">
            <v>-</v>
          </cell>
          <cell r="AN116" t="str">
            <v/>
          </cell>
          <cell r="AO116">
            <v>0</v>
          </cell>
          <cell r="AP116" t="str">
            <v>-</v>
          </cell>
          <cell r="AQ116">
            <v>0</v>
          </cell>
          <cell r="AR116" t="str">
            <v>-</v>
          </cell>
          <cell r="AS116">
            <v>0</v>
          </cell>
          <cell r="AT116" t="str">
            <v/>
          </cell>
          <cell r="AU116">
            <v>0</v>
          </cell>
          <cell r="AV116" t="str">
            <v>-</v>
          </cell>
          <cell r="AW116">
            <v>0</v>
          </cell>
          <cell r="AX116" t="str">
            <v>-</v>
          </cell>
          <cell r="AY116">
            <v>0</v>
          </cell>
          <cell r="AZ116" t="str">
            <v/>
          </cell>
          <cell r="BA116">
            <v>0</v>
          </cell>
          <cell r="BB116" t="str">
            <v>-</v>
          </cell>
          <cell r="BC116">
            <v>0</v>
          </cell>
          <cell r="BD116" t="str">
            <v>-</v>
          </cell>
          <cell r="BE116">
            <v>0</v>
          </cell>
          <cell r="BF116" t="str">
            <v/>
          </cell>
          <cell r="BG116">
            <v>0</v>
          </cell>
          <cell r="BH116" t="str">
            <v>-</v>
          </cell>
          <cell r="BI116">
            <v>0</v>
          </cell>
          <cell r="BJ116" t="str">
            <v>-</v>
          </cell>
          <cell r="BK116">
            <v>0</v>
          </cell>
          <cell r="BL116">
            <v>0</v>
          </cell>
          <cell r="BM116" t="str">
            <v>-</v>
          </cell>
          <cell r="BN116">
            <v>11</v>
          </cell>
          <cell r="BO116" t="str">
            <v/>
          </cell>
          <cell r="BP116">
            <v>0</v>
          </cell>
          <cell r="BQ116">
            <v>0</v>
          </cell>
          <cell r="BR116" t="str">
            <v>-</v>
          </cell>
          <cell r="BS116">
            <v>0</v>
          </cell>
          <cell r="BT116">
            <v>0</v>
          </cell>
          <cell r="BU116" t="str">
            <v>-</v>
          </cell>
        </row>
        <row r="117">
          <cell r="A117" t="str">
            <v>76RET</v>
          </cell>
          <cell r="B117">
            <v>76</v>
          </cell>
          <cell r="C117" t="str">
            <v>RET</v>
          </cell>
          <cell r="D117" t="str">
            <v>Space Heating</v>
          </cell>
          <cell r="E117" t="str">
            <v>Smart Tstat  RET</v>
          </cell>
          <cell r="F117" t="str">
            <v>Commercial</v>
          </cell>
          <cell r="G117" t="str">
            <v>Y</v>
          </cell>
          <cell r="M117" t="str">
            <v>RET</v>
          </cell>
          <cell r="N117" t="str">
            <v>non-wifi programmable thermostat</v>
          </cell>
          <cell r="O117">
            <v>2020</v>
          </cell>
          <cell r="P117">
            <v>2029</v>
          </cell>
          <cell r="Q117" t="str">
            <v>Small Office</v>
          </cell>
          <cell r="R117" t="str">
            <v/>
          </cell>
          <cell r="S117">
            <v>0</v>
          </cell>
          <cell r="T117">
            <v>0</v>
          </cell>
          <cell r="U117">
            <v>0</v>
          </cell>
          <cell r="V117">
            <v>0</v>
          </cell>
          <cell r="W117">
            <v>0.1025736343717242</v>
          </cell>
          <cell r="X117" t="str">
            <v>-</v>
          </cell>
          <cell r="Y117" t="str">
            <v>-</v>
          </cell>
          <cell r="Z117" t="e">
            <v>#VALUE!</v>
          </cell>
          <cell r="AA117">
            <v>0</v>
          </cell>
          <cell r="AB117">
            <v>0</v>
          </cell>
          <cell r="AC117">
            <v>0</v>
          </cell>
          <cell r="AD117">
            <v>0</v>
          </cell>
          <cell r="AE117" t="str">
            <v>-</v>
          </cell>
          <cell r="AF117" t="e">
            <v>#VALUE!</v>
          </cell>
          <cell r="AG117">
            <v>0</v>
          </cell>
          <cell r="AH117">
            <v>0</v>
          </cell>
          <cell r="AI117">
            <v>0</v>
          </cell>
          <cell r="AJ117">
            <v>0</v>
          </cell>
          <cell r="AK117">
            <v>0</v>
          </cell>
          <cell r="AL117" t="str">
            <v>-</v>
          </cell>
          <cell r="AM117" t="str">
            <v>-</v>
          </cell>
          <cell r="AN117" t="str">
            <v/>
          </cell>
          <cell r="AO117">
            <v>0</v>
          </cell>
          <cell r="AP117" t="str">
            <v>-</v>
          </cell>
          <cell r="AQ117">
            <v>0</v>
          </cell>
          <cell r="AR117" t="str">
            <v>-</v>
          </cell>
          <cell r="AS117">
            <v>0</v>
          </cell>
          <cell r="AT117" t="str">
            <v/>
          </cell>
          <cell r="AU117">
            <v>0</v>
          </cell>
          <cell r="AV117" t="str">
            <v>-</v>
          </cell>
          <cell r="AW117">
            <v>0</v>
          </cell>
          <cell r="AX117" t="str">
            <v>-</v>
          </cell>
          <cell r="AY117">
            <v>0</v>
          </cell>
          <cell r="AZ117" t="str">
            <v/>
          </cell>
          <cell r="BA117">
            <v>0</v>
          </cell>
          <cell r="BB117" t="str">
            <v>-</v>
          </cell>
          <cell r="BC117">
            <v>0</v>
          </cell>
          <cell r="BD117" t="str">
            <v>-</v>
          </cell>
          <cell r="BE117">
            <v>0</v>
          </cell>
          <cell r="BF117" t="str">
            <v/>
          </cell>
          <cell r="BG117">
            <v>0</v>
          </cell>
          <cell r="BH117" t="str">
            <v>-</v>
          </cell>
          <cell r="BI117">
            <v>0</v>
          </cell>
          <cell r="BJ117" t="str">
            <v>-</v>
          </cell>
          <cell r="BK117">
            <v>0</v>
          </cell>
          <cell r="BL117">
            <v>0</v>
          </cell>
          <cell r="BM117" t="str">
            <v>-</v>
          </cell>
          <cell r="BN117">
            <v>11</v>
          </cell>
          <cell r="BO117" t="str">
            <v/>
          </cell>
          <cell r="BP117">
            <v>0</v>
          </cell>
          <cell r="BQ117">
            <v>0</v>
          </cell>
          <cell r="BR117" t="str">
            <v>-</v>
          </cell>
          <cell r="BS117">
            <v>0</v>
          </cell>
          <cell r="BT117">
            <v>0</v>
          </cell>
          <cell r="BU117" t="str">
            <v>-</v>
          </cell>
        </row>
        <row r="118">
          <cell r="A118" t="str">
            <v>77RET</v>
          </cell>
          <cell r="B118">
            <v>77</v>
          </cell>
          <cell r="C118" t="str">
            <v>RET</v>
          </cell>
          <cell r="D118" t="str">
            <v>Space Heating</v>
          </cell>
          <cell r="E118" t="str">
            <v>Boiler Blowdown Controls</v>
          </cell>
          <cell r="F118" t="str">
            <v>Commercial</v>
          </cell>
          <cell r="G118" t="str">
            <v>Y</v>
          </cell>
          <cell r="M118" t="str">
            <v>RET</v>
          </cell>
          <cell r="N118" t="str">
            <v>Boiler with no blowdown controls</v>
          </cell>
          <cell r="O118">
            <v>2020</v>
          </cell>
          <cell r="P118">
            <v>2029</v>
          </cell>
          <cell r="Q118" t="str">
            <v>Large Office</v>
          </cell>
          <cell r="R118" t="str">
            <v/>
          </cell>
          <cell r="S118">
            <v>0</v>
          </cell>
          <cell r="T118">
            <v>0</v>
          </cell>
          <cell r="U118">
            <v>0</v>
          </cell>
          <cell r="V118">
            <v>39.788599863025333</v>
          </cell>
          <cell r="W118">
            <v>0.02</v>
          </cell>
          <cell r="X118" t="str">
            <v>-</v>
          </cell>
          <cell r="Y118" t="str">
            <v>MN TRM 2018</v>
          </cell>
          <cell r="Z118" t="e">
            <v>#VALUE!</v>
          </cell>
          <cell r="AA118">
            <v>0</v>
          </cell>
          <cell r="AB118">
            <v>0</v>
          </cell>
          <cell r="AC118">
            <v>4250</v>
          </cell>
          <cell r="AD118">
            <v>106.81451507795909</v>
          </cell>
          <cell r="AE118" t="str">
            <v>NY Commercial Baseline Data, NY TRM V6.1, MN TRM 2018</v>
          </cell>
          <cell r="AF118" t="e">
            <v>#VALUE!</v>
          </cell>
          <cell r="AG118">
            <v>0</v>
          </cell>
          <cell r="AH118">
            <v>0</v>
          </cell>
          <cell r="AI118">
            <v>0</v>
          </cell>
          <cell r="AJ118">
            <v>0</v>
          </cell>
          <cell r="AK118">
            <v>0</v>
          </cell>
          <cell r="AL118" t="str">
            <v>-</v>
          </cell>
          <cell r="AM118" t="str">
            <v>-</v>
          </cell>
          <cell r="AN118" t="str">
            <v/>
          </cell>
          <cell r="AO118">
            <v>0</v>
          </cell>
          <cell r="AP118" t="str">
            <v>-</v>
          </cell>
          <cell r="AQ118">
            <v>0</v>
          </cell>
          <cell r="AR118" t="str">
            <v>-</v>
          </cell>
          <cell r="AS118">
            <v>0</v>
          </cell>
          <cell r="AT118" t="str">
            <v/>
          </cell>
          <cell r="AU118">
            <v>0</v>
          </cell>
          <cell r="AV118" t="str">
            <v>-</v>
          </cell>
          <cell r="AW118">
            <v>0</v>
          </cell>
          <cell r="AX118" t="str">
            <v>-</v>
          </cell>
          <cell r="AY118">
            <v>0</v>
          </cell>
          <cell r="AZ118" t="str">
            <v/>
          </cell>
          <cell r="BA118">
            <v>0</v>
          </cell>
          <cell r="BB118" t="str">
            <v>-</v>
          </cell>
          <cell r="BC118">
            <v>0</v>
          </cell>
          <cell r="BD118" t="str">
            <v>-</v>
          </cell>
          <cell r="BE118">
            <v>0</v>
          </cell>
          <cell r="BF118" t="str">
            <v/>
          </cell>
          <cell r="BG118">
            <v>0</v>
          </cell>
          <cell r="BH118" t="str">
            <v>-</v>
          </cell>
          <cell r="BI118">
            <v>0</v>
          </cell>
          <cell r="BJ118" t="str">
            <v>-</v>
          </cell>
          <cell r="BK118">
            <v>0</v>
          </cell>
          <cell r="BL118">
            <v>0</v>
          </cell>
          <cell r="BM118" t="str">
            <v>-</v>
          </cell>
          <cell r="BN118">
            <v>5</v>
          </cell>
          <cell r="BO118" t="str">
            <v/>
          </cell>
          <cell r="BP118">
            <v>0</v>
          </cell>
          <cell r="BQ118">
            <v>0</v>
          </cell>
          <cell r="BR118" t="str">
            <v>-</v>
          </cell>
          <cell r="BS118">
            <v>0</v>
          </cell>
          <cell r="BT118">
            <v>0</v>
          </cell>
          <cell r="BU118" t="str">
            <v>-</v>
          </cell>
        </row>
        <row r="119">
          <cell r="A119" t="str">
            <v>78RET</v>
          </cell>
          <cell r="B119">
            <v>78</v>
          </cell>
          <cell r="C119" t="str">
            <v>RET</v>
          </cell>
          <cell r="D119" t="str">
            <v>Space Heating</v>
          </cell>
          <cell r="E119" t="str">
            <v>Boiler Blowdown Controls</v>
          </cell>
          <cell r="F119" t="str">
            <v>Commercial</v>
          </cell>
          <cell r="G119" t="str">
            <v>Y</v>
          </cell>
          <cell r="M119" t="str">
            <v>RET</v>
          </cell>
          <cell r="N119" t="str">
            <v>Boiler with no blowdown controls</v>
          </cell>
          <cell r="O119">
            <v>2020</v>
          </cell>
          <cell r="P119">
            <v>2029</v>
          </cell>
          <cell r="Q119" t="str">
            <v>Large Office</v>
          </cell>
          <cell r="R119" t="str">
            <v/>
          </cell>
          <cell r="S119">
            <v>0</v>
          </cell>
          <cell r="T119">
            <v>0</v>
          </cell>
          <cell r="U119">
            <v>0</v>
          </cell>
          <cell r="V119">
            <v>11.723944328110649</v>
          </cell>
          <cell r="W119">
            <v>0.02</v>
          </cell>
          <cell r="X119" t="str">
            <v>-</v>
          </cell>
          <cell r="Y119" t="str">
            <v>-</v>
          </cell>
          <cell r="Z119" t="e">
            <v>#VALUE!</v>
          </cell>
          <cell r="AA119">
            <v>0</v>
          </cell>
          <cell r="AB119">
            <v>0</v>
          </cell>
          <cell r="AC119">
            <v>4250</v>
          </cell>
          <cell r="AD119">
            <v>362.50598613042894</v>
          </cell>
          <cell r="AE119" t="str">
            <v>-</v>
          </cell>
          <cell r="AF119" t="e">
            <v>#VALUE!</v>
          </cell>
          <cell r="AG119">
            <v>0</v>
          </cell>
          <cell r="AH119">
            <v>0</v>
          </cell>
          <cell r="AI119">
            <v>0</v>
          </cell>
          <cell r="AJ119">
            <v>0</v>
          </cell>
          <cell r="AK119">
            <v>0</v>
          </cell>
          <cell r="AL119" t="str">
            <v>-</v>
          </cell>
          <cell r="AM119" t="str">
            <v>-</v>
          </cell>
          <cell r="AN119" t="str">
            <v/>
          </cell>
          <cell r="AO119">
            <v>0</v>
          </cell>
          <cell r="AP119" t="str">
            <v>-</v>
          </cell>
          <cell r="AQ119">
            <v>0</v>
          </cell>
          <cell r="AR119" t="str">
            <v>-</v>
          </cell>
          <cell r="AS119">
            <v>0</v>
          </cell>
          <cell r="AT119" t="str">
            <v/>
          </cell>
          <cell r="AU119">
            <v>0</v>
          </cell>
          <cell r="AV119" t="str">
            <v>-</v>
          </cell>
          <cell r="AW119">
            <v>0</v>
          </cell>
          <cell r="AX119" t="str">
            <v>-</v>
          </cell>
          <cell r="AY119">
            <v>0</v>
          </cell>
          <cell r="AZ119" t="str">
            <v/>
          </cell>
          <cell r="BA119">
            <v>0</v>
          </cell>
          <cell r="BB119" t="str">
            <v>-</v>
          </cell>
          <cell r="BC119">
            <v>0</v>
          </cell>
          <cell r="BD119" t="str">
            <v>-</v>
          </cell>
          <cell r="BE119">
            <v>0</v>
          </cell>
          <cell r="BF119" t="str">
            <v/>
          </cell>
          <cell r="BG119">
            <v>0</v>
          </cell>
          <cell r="BH119" t="str">
            <v>-</v>
          </cell>
          <cell r="BI119">
            <v>0</v>
          </cell>
          <cell r="BJ119" t="str">
            <v>-</v>
          </cell>
          <cell r="BK119">
            <v>0</v>
          </cell>
          <cell r="BL119">
            <v>0</v>
          </cell>
          <cell r="BM119" t="str">
            <v>-</v>
          </cell>
          <cell r="BN119">
            <v>5</v>
          </cell>
          <cell r="BO119" t="str">
            <v/>
          </cell>
          <cell r="BP119">
            <v>0</v>
          </cell>
          <cell r="BQ119">
            <v>0</v>
          </cell>
          <cell r="BR119" t="str">
            <v>-</v>
          </cell>
          <cell r="BS119">
            <v>0</v>
          </cell>
          <cell r="BT119">
            <v>0</v>
          </cell>
          <cell r="BU119" t="str">
            <v>-</v>
          </cell>
        </row>
        <row r="120">
          <cell r="A120" t="str">
            <v>79RET</v>
          </cell>
          <cell r="B120">
            <v>79</v>
          </cell>
          <cell r="C120" t="str">
            <v>RET</v>
          </cell>
          <cell r="D120" t="str">
            <v>Space Heating</v>
          </cell>
          <cell r="E120" t="str">
            <v>Boiler Blowdown Controls</v>
          </cell>
          <cell r="F120" t="str">
            <v>Commercial</v>
          </cell>
          <cell r="G120" t="str">
            <v>Y</v>
          </cell>
          <cell r="M120" t="str">
            <v>RET</v>
          </cell>
          <cell r="N120" t="str">
            <v>Boiler with no blowdown controls</v>
          </cell>
          <cell r="O120">
            <v>2020</v>
          </cell>
          <cell r="P120">
            <v>2029</v>
          </cell>
          <cell r="Q120" t="str">
            <v>Large Office</v>
          </cell>
          <cell r="R120" t="str">
            <v/>
          </cell>
          <cell r="S120">
            <v>0</v>
          </cell>
          <cell r="T120">
            <v>0</v>
          </cell>
          <cell r="U120">
            <v>0</v>
          </cell>
          <cell r="V120">
            <v>7.5680236862015082</v>
          </cell>
          <cell r="W120">
            <v>0.02</v>
          </cell>
          <cell r="X120" t="str">
            <v>-</v>
          </cell>
          <cell r="Y120" t="str">
            <v>-</v>
          </cell>
          <cell r="Z120" t="e">
            <v>#VALUE!</v>
          </cell>
          <cell r="AA120">
            <v>0</v>
          </cell>
          <cell r="AB120">
            <v>0</v>
          </cell>
          <cell r="AC120">
            <v>4250</v>
          </cell>
          <cell r="AD120">
            <v>561.57329525129057</v>
          </cell>
          <cell r="AE120" t="str">
            <v>-</v>
          </cell>
          <cell r="AF120" t="e">
            <v>#VALUE!</v>
          </cell>
          <cell r="AG120">
            <v>0</v>
          </cell>
          <cell r="AH120">
            <v>0</v>
          </cell>
          <cell r="AI120">
            <v>0</v>
          </cell>
          <cell r="AJ120">
            <v>0</v>
          </cell>
          <cell r="AK120">
            <v>0</v>
          </cell>
          <cell r="AL120" t="str">
            <v>-</v>
          </cell>
          <cell r="AM120" t="str">
            <v>-</v>
          </cell>
          <cell r="AN120" t="str">
            <v/>
          </cell>
          <cell r="AO120">
            <v>0</v>
          </cell>
          <cell r="AP120" t="str">
            <v>-</v>
          </cell>
          <cell r="AQ120">
            <v>0</v>
          </cell>
          <cell r="AR120" t="str">
            <v>-</v>
          </cell>
          <cell r="AS120">
            <v>0</v>
          </cell>
          <cell r="AT120" t="str">
            <v/>
          </cell>
          <cell r="AU120">
            <v>0</v>
          </cell>
          <cell r="AV120" t="str">
            <v>-</v>
          </cell>
          <cell r="AW120">
            <v>0</v>
          </cell>
          <cell r="AX120" t="str">
            <v>-</v>
          </cell>
          <cell r="AY120">
            <v>0</v>
          </cell>
          <cell r="AZ120" t="str">
            <v/>
          </cell>
          <cell r="BA120">
            <v>0</v>
          </cell>
          <cell r="BB120" t="str">
            <v>-</v>
          </cell>
          <cell r="BC120">
            <v>0</v>
          </cell>
          <cell r="BD120" t="str">
            <v>-</v>
          </cell>
          <cell r="BE120">
            <v>0</v>
          </cell>
          <cell r="BF120" t="str">
            <v/>
          </cell>
          <cell r="BG120">
            <v>0</v>
          </cell>
          <cell r="BH120" t="str">
            <v>-</v>
          </cell>
          <cell r="BI120">
            <v>0</v>
          </cell>
          <cell r="BJ120" t="str">
            <v>-</v>
          </cell>
          <cell r="BK120">
            <v>0</v>
          </cell>
          <cell r="BL120">
            <v>0</v>
          </cell>
          <cell r="BM120" t="str">
            <v>-</v>
          </cell>
          <cell r="BN120">
            <v>5</v>
          </cell>
          <cell r="BO120" t="str">
            <v/>
          </cell>
          <cell r="BP120">
            <v>0</v>
          </cell>
          <cell r="BQ120">
            <v>0</v>
          </cell>
          <cell r="BR120" t="str">
            <v>-</v>
          </cell>
          <cell r="BS120">
            <v>0</v>
          </cell>
          <cell r="BT120">
            <v>0</v>
          </cell>
          <cell r="BU120" t="str">
            <v>-</v>
          </cell>
        </row>
        <row r="121">
          <cell r="A121" t="str">
            <v>80RET</v>
          </cell>
          <cell r="B121">
            <v>80</v>
          </cell>
          <cell r="C121" t="str">
            <v>RET</v>
          </cell>
          <cell r="D121" t="str">
            <v>Space Heating</v>
          </cell>
          <cell r="E121" t="str">
            <v>Boiler Blowdown Controls</v>
          </cell>
          <cell r="F121" t="str">
            <v>Commercial</v>
          </cell>
          <cell r="G121" t="str">
            <v>Y</v>
          </cell>
          <cell r="M121" t="str">
            <v>RET</v>
          </cell>
          <cell r="N121" t="str">
            <v>Standard boiler</v>
          </cell>
          <cell r="O121">
            <v>2020</v>
          </cell>
          <cell r="P121">
            <v>2029</v>
          </cell>
          <cell r="Q121" t="str">
            <v>Large Office</v>
          </cell>
          <cell r="R121" t="str">
            <v/>
          </cell>
          <cell r="S121">
            <v>0</v>
          </cell>
          <cell r="T121">
            <v>0</v>
          </cell>
          <cell r="U121">
            <v>0</v>
          </cell>
          <cell r="V121">
            <v>278.74200059111377</v>
          </cell>
          <cell r="W121">
            <v>8.4066894000000003E-2</v>
          </cell>
          <cell r="X121" t="str">
            <v>-</v>
          </cell>
          <cell r="Y121" t="str">
            <v>MN TRM 2018</v>
          </cell>
          <cell r="Z121" t="e">
            <v>#VALUE!</v>
          </cell>
          <cell r="AA121">
            <v>0</v>
          </cell>
          <cell r="AB121">
            <v>0</v>
          </cell>
          <cell r="AC121">
            <v>4715.659189452037</v>
          </cell>
          <cell r="AD121">
            <v>16.917648504537464</v>
          </cell>
          <cell r="AE121" t="str">
            <v>MN TRM 2018, NY TRM V6.1</v>
          </cell>
          <cell r="AF121" t="e">
            <v>#VALUE!</v>
          </cell>
          <cell r="AG121">
            <v>0</v>
          </cell>
          <cell r="AH121">
            <v>0</v>
          </cell>
          <cell r="AI121">
            <v>0</v>
          </cell>
          <cell r="AJ121">
            <v>0</v>
          </cell>
          <cell r="AK121">
            <v>0</v>
          </cell>
          <cell r="AL121" t="str">
            <v>-</v>
          </cell>
          <cell r="AM121" t="str">
            <v>-</v>
          </cell>
          <cell r="AN121" t="str">
            <v/>
          </cell>
          <cell r="AO121">
            <v>0</v>
          </cell>
          <cell r="AP121" t="str">
            <v>-</v>
          </cell>
          <cell r="AQ121">
            <v>0</v>
          </cell>
          <cell r="AR121" t="str">
            <v>-</v>
          </cell>
          <cell r="AS121">
            <v>0</v>
          </cell>
          <cell r="AT121" t="str">
            <v/>
          </cell>
          <cell r="AU121">
            <v>0</v>
          </cell>
          <cell r="AV121" t="str">
            <v>-</v>
          </cell>
          <cell r="AW121">
            <v>0</v>
          </cell>
          <cell r="AX121" t="str">
            <v>-</v>
          </cell>
          <cell r="AY121">
            <v>0</v>
          </cell>
          <cell r="AZ121" t="str">
            <v/>
          </cell>
          <cell r="BA121">
            <v>0</v>
          </cell>
          <cell r="BB121" t="str">
            <v>-</v>
          </cell>
          <cell r="BC121">
            <v>0</v>
          </cell>
          <cell r="BD121" t="str">
            <v>-</v>
          </cell>
          <cell r="BE121">
            <v>0</v>
          </cell>
          <cell r="BF121" t="str">
            <v/>
          </cell>
          <cell r="BG121">
            <v>0</v>
          </cell>
          <cell r="BH121" t="str">
            <v>-</v>
          </cell>
          <cell r="BI121">
            <v>0</v>
          </cell>
          <cell r="BJ121" t="str">
            <v>-</v>
          </cell>
          <cell r="BK121">
            <v>0</v>
          </cell>
          <cell r="BL121">
            <v>0</v>
          </cell>
          <cell r="BM121" t="str">
            <v>-</v>
          </cell>
          <cell r="BN121">
            <v>8.304347826086957</v>
          </cell>
          <cell r="BO121" t="str">
            <v/>
          </cell>
          <cell r="BP121">
            <v>0</v>
          </cell>
          <cell r="BQ121">
            <v>0</v>
          </cell>
          <cell r="BR121" t="str">
            <v>-</v>
          </cell>
          <cell r="BS121">
            <v>0</v>
          </cell>
          <cell r="BT121">
            <v>0</v>
          </cell>
          <cell r="BU121" t="str">
            <v>-</v>
          </cell>
        </row>
        <row r="122">
          <cell r="A122" t="str">
            <v>81RET</v>
          </cell>
          <cell r="B122">
            <v>81</v>
          </cell>
          <cell r="C122" t="str">
            <v>RET</v>
          </cell>
          <cell r="D122" t="str">
            <v>Space Heating</v>
          </cell>
          <cell r="E122" t="str">
            <v>Boiler Blowdown Controls</v>
          </cell>
          <cell r="F122" t="str">
            <v>Commercial</v>
          </cell>
          <cell r="G122" t="str">
            <v>Y</v>
          </cell>
          <cell r="M122" t="str">
            <v>RET</v>
          </cell>
          <cell r="N122" t="str">
            <v>Standard boiler</v>
          </cell>
          <cell r="O122">
            <v>2020</v>
          </cell>
          <cell r="P122">
            <v>2029</v>
          </cell>
          <cell r="Q122" t="str">
            <v>Large Office</v>
          </cell>
          <cell r="R122" t="str">
            <v/>
          </cell>
          <cell r="S122">
            <v>0</v>
          </cell>
          <cell r="T122">
            <v>0</v>
          </cell>
          <cell r="U122">
            <v>0</v>
          </cell>
          <cell r="V122">
            <v>82.132965424431589</v>
          </cell>
          <cell r="W122">
            <v>8.4066893999999989E-2</v>
          </cell>
          <cell r="X122" t="str">
            <v>-</v>
          </cell>
          <cell r="Y122" t="str">
            <v>-</v>
          </cell>
          <cell r="Z122" t="e">
            <v>#VALUE!</v>
          </cell>
          <cell r="AA122">
            <v>0</v>
          </cell>
          <cell r="AB122">
            <v>0</v>
          </cell>
          <cell r="AC122">
            <v>2225.3294391148902</v>
          </cell>
          <cell r="AD122">
            <v>27.094229796954771</v>
          </cell>
          <cell r="AE122" t="str">
            <v>-</v>
          </cell>
          <cell r="AF122" t="e">
            <v>#VALUE!</v>
          </cell>
          <cell r="AG122">
            <v>0</v>
          </cell>
          <cell r="AH122">
            <v>0</v>
          </cell>
          <cell r="AI122">
            <v>0</v>
          </cell>
          <cell r="AJ122">
            <v>0</v>
          </cell>
          <cell r="AK122">
            <v>0</v>
          </cell>
          <cell r="AL122" t="str">
            <v>-</v>
          </cell>
          <cell r="AM122" t="str">
            <v>-</v>
          </cell>
          <cell r="AN122" t="str">
            <v/>
          </cell>
          <cell r="AO122">
            <v>0</v>
          </cell>
          <cell r="AP122" t="str">
            <v>-</v>
          </cell>
          <cell r="AQ122">
            <v>0</v>
          </cell>
          <cell r="AR122" t="str">
            <v>-</v>
          </cell>
          <cell r="AS122">
            <v>0</v>
          </cell>
          <cell r="AT122" t="str">
            <v/>
          </cell>
          <cell r="AU122">
            <v>0</v>
          </cell>
          <cell r="AV122" t="str">
            <v>-</v>
          </cell>
          <cell r="AW122">
            <v>0</v>
          </cell>
          <cell r="AX122" t="str">
            <v>-</v>
          </cell>
          <cell r="AY122">
            <v>0</v>
          </cell>
          <cell r="AZ122" t="str">
            <v/>
          </cell>
          <cell r="BA122">
            <v>0</v>
          </cell>
          <cell r="BB122" t="str">
            <v>-</v>
          </cell>
          <cell r="BC122">
            <v>0</v>
          </cell>
          <cell r="BD122" t="str">
            <v>-</v>
          </cell>
          <cell r="BE122">
            <v>0</v>
          </cell>
          <cell r="BF122" t="str">
            <v/>
          </cell>
          <cell r="BG122">
            <v>0</v>
          </cell>
          <cell r="BH122" t="str">
            <v>-</v>
          </cell>
          <cell r="BI122">
            <v>0</v>
          </cell>
          <cell r="BJ122" t="str">
            <v>-</v>
          </cell>
          <cell r="BK122">
            <v>0</v>
          </cell>
          <cell r="BL122">
            <v>0</v>
          </cell>
          <cell r="BM122" t="str">
            <v>-</v>
          </cell>
          <cell r="BN122">
            <v>8.304347826086957</v>
          </cell>
          <cell r="BO122" t="str">
            <v/>
          </cell>
          <cell r="BP122">
            <v>0</v>
          </cell>
          <cell r="BQ122">
            <v>0</v>
          </cell>
          <cell r="BR122" t="str">
            <v>-</v>
          </cell>
          <cell r="BS122">
            <v>0</v>
          </cell>
          <cell r="BT122">
            <v>0</v>
          </cell>
          <cell r="BU122" t="str">
            <v>-</v>
          </cell>
        </row>
        <row r="123">
          <cell r="A123" t="str">
            <v>82RET</v>
          </cell>
          <cell r="B123">
            <v>82</v>
          </cell>
          <cell r="C123" t="str">
            <v>RET</v>
          </cell>
          <cell r="D123" t="str">
            <v>Space Heating</v>
          </cell>
          <cell r="E123" t="str">
            <v>Boiler Blowdown Controls</v>
          </cell>
          <cell r="F123" t="str">
            <v>Commercial</v>
          </cell>
          <cell r="G123" t="str">
            <v>Y</v>
          </cell>
          <cell r="M123" t="str">
            <v>RET</v>
          </cell>
          <cell r="N123" t="str">
            <v>Standard boiler</v>
          </cell>
          <cell r="O123">
            <v>2020</v>
          </cell>
          <cell r="P123">
            <v>2029</v>
          </cell>
          <cell r="Q123" t="str">
            <v>Large Office</v>
          </cell>
          <cell r="R123" t="str">
            <v/>
          </cell>
          <cell r="S123">
            <v>0</v>
          </cell>
          <cell r="T123">
            <v>0</v>
          </cell>
          <cell r="U123">
            <v>0</v>
          </cell>
          <cell r="V123">
            <v>53.018353751449283</v>
          </cell>
          <cell r="W123">
            <v>8.4066894000000003E-2</v>
          </cell>
          <cell r="X123" t="str">
            <v>-</v>
          </cell>
          <cell r="Y123" t="str">
            <v>-</v>
          </cell>
          <cell r="Z123" t="e">
            <v>#VALUE!</v>
          </cell>
          <cell r="AA123">
            <v>0</v>
          </cell>
          <cell r="AB123">
            <v>0</v>
          </cell>
          <cell r="AC123">
            <v>1856.5519637701161</v>
          </cell>
          <cell r="AD123">
            <v>35.017155992312688</v>
          </cell>
          <cell r="AE123" t="str">
            <v>-</v>
          </cell>
          <cell r="AF123" t="e">
            <v>#VALUE!</v>
          </cell>
          <cell r="AG123">
            <v>0</v>
          </cell>
          <cell r="AH123">
            <v>0</v>
          </cell>
          <cell r="AI123">
            <v>0</v>
          </cell>
          <cell r="AJ123">
            <v>0</v>
          </cell>
          <cell r="AK123">
            <v>0</v>
          </cell>
          <cell r="AL123" t="str">
            <v>-</v>
          </cell>
          <cell r="AM123" t="str">
            <v>-</v>
          </cell>
          <cell r="AN123" t="str">
            <v/>
          </cell>
          <cell r="AO123">
            <v>0</v>
          </cell>
          <cell r="AP123" t="str">
            <v>-</v>
          </cell>
          <cell r="AQ123">
            <v>0</v>
          </cell>
          <cell r="AR123" t="str">
            <v>-</v>
          </cell>
          <cell r="AS123">
            <v>0</v>
          </cell>
          <cell r="AT123" t="str">
            <v/>
          </cell>
          <cell r="AU123">
            <v>0</v>
          </cell>
          <cell r="AV123" t="str">
            <v>-</v>
          </cell>
          <cell r="AW123">
            <v>0</v>
          </cell>
          <cell r="AX123" t="str">
            <v>-</v>
          </cell>
          <cell r="AY123">
            <v>0</v>
          </cell>
          <cell r="AZ123" t="str">
            <v/>
          </cell>
          <cell r="BA123">
            <v>0</v>
          </cell>
          <cell r="BB123" t="str">
            <v>-</v>
          </cell>
          <cell r="BC123">
            <v>0</v>
          </cell>
          <cell r="BD123" t="str">
            <v>-</v>
          </cell>
          <cell r="BE123">
            <v>0</v>
          </cell>
          <cell r="BF123" t="str">
            <v/>
          </cell>
          <cell r="BG123">
            <v>0</v>
          </cell>
          <cell r="BH123" t="str">
            <v>-</v>
          </cell>
          <cell r="BI123">
            <v>0</v>
          </cell>
          <cell r="BJ123" t="str">
            <v>-</v>
          </cell>
          <cell r="BK123">
            <v>0</v>
          </cell>
          <cell r="BL123">
            <v>0</v>
          </cell>
          <cell r="BM123" t="str">
            <v>-</v>
          </cell>
          <cell r="BN123">
            <v>8.304347826086957</v>
          </cell>
          <cell r="BO123" t="str">
            <v/>
          </cell>
          <cell r="BP123">
            <v>0</v>
          </cell>
          <cell r="BQ123">
            <v>0</v>
          </cell>
          <cell r="BR123" t="str">
            <v>-</v>
          </cell>
          <cell r="BS123">
            <v>0</v>
          </cell>
          <cell r="BT123">
            <v>0</v>
          </cell>
          <cell r="BU123" t="str">
            <v>-</v>
          </cell>
        </row>
        <row r="124">
          <cell r="A124" t="str">
            <v>83MD</v>
          </cell>
          <cell r="B124">
            <v>83</v>
          </cell>
          <cell r="C124" t="str">
            <v>MD</v>
          </cell>
          <cell r="D124" t="str">
            <v>Space Heating</v>
          </cell>
          <cell r="E124" t="str">
            <v>Boiler</v>
          </cell>
          <cell r="F124" t="str">
            <v>Commercial</v>
          </cell>
          <cell r="G124" t="str">
            <v>Y</v>
          </cell>
          <cell r="M124" t="str">
            <v>NC, RENO, REPL</v>
          </cell>
          <cell r="N124" t="str">
            <v>Code Compliant Boiler</v>
          </cell>
          <cell r="O124">
            <v>2020</v>
          </cell>
          <cell r="P124">
            <v>2029</v>
          </cell>
          <cell r="Q124" t="str">
            <v>Large Office</v>
          </cell>
          <cell r="R124" t="str">
            <v/>
          </cell>
          <cell r="S124">
            <v>0</v>
          </cell>
          <cell r="T124">
            <v>0</v>
          </cell>
          <cell r="U124">
            <v>0</v>
          </cell>
          <cell r="V124">
            <v>332.77777078766803</v>
          </cell>
          <cell r="W124">
            <v>0.1578947368421052</v>
          </cell>
          <cell r="X124" t="str">
            <v>-</v>
          </cell>
          <cell r="Y124" t="str">
            <v>NY TRM V6.1, NY Commercial Baseline Data</v>
          </cell>
          <cell r="Z124" t="e">
            <v>#VALUE!</v>
          </cell>
          <cell r="AA124">
            <v>0</v>
          </cell>
          <cell r="AB124">
            <v>0</v>
          </cell>
          <cell r="AC124">
            <v>17288</v>
          </cell>
          <cell r="AD124">
            <v>51.950585398418241</v>
          </cell>
          <cell r="AE124" t="str">
            <v>Mid Atlantic TRM</v>
          </cell>
          <cell r="AF124" t="e">
            <v>#VALUE!</v>
          </cell>
          <cell r="AG124">
            <v>0</v>
          </cell>
          <cell r="AH124">
            <v>0</v>
          </cell>
          <cell r="AI124">
            <v>0</v>
          </cell>
          <cell r="AJ124">
            <v>0</v>
          </cell>
          <cell r="AK124">
            <v>0</v>
          </cell>
          <cell r="AL124" t="str">
            <v>-</v>
          </cell>
          <cell r="AM124" t="str">
            <v>-</v>
          </cell>
          <cell r="AN124" t="str">
            <v/>
          </cell>
          <cell r="AO124">
            <v>0</v>
          </cell>
          <cell r="AP124" t="str">
            <v>-</v>
          </cell>
          <cell r="AQ124">
            <v>0</v>
          </cell>
          <cell r="AR124" t="str">
            <v>-</v>
          </cell>
          <cell r="AS124">
            <v>0</v>
          </cell>
          <cell r="AT124" t="str">
            <v/>
          </cell>
          <cell r="AU124">
            <v>0</v>
          </cell>
          <cell r="AV124" t="str">
            <v>-</v>
          </cell>
          <cell r="AW124">
            <v>0</v>
          </cell>
          <cell r="AX124" t="str">
            <v>-</v>
          </cell>
          <cell r="AY124">
            <v>0</v>
          </cell>
          <cell r="AZ124" t="str">
            <v/>
          </cell>
          <cell r="BA124">
            <v>0</v>
          </cell>
          <cell r="BB124" t="str">
            <v>-</v>
          </cell>
          <cell r="BC124">
            <v>0</v>
          </cell>
          <cell r="BD124" t="str">
            <v>-</v>
          </cell>
          <cell r="BE124">
            <v>0</v>
          </cell>
          <cell r="BF124" t="str">
            <v/>
          </cell>
          <cell r="BG124">
            <v>0</v>
          </cell>
          <cell r="BH124" t="str">
            <v>-</v>
          </cell>
          <cell r="BI124">
            <v>0</v>
          </cell>
          <cell r="BJ124" t="str">
            <v>-</v>
          </cell>
          <cell r="BK124">
            <v>0</v>
          </cell>
          <cell r="BL124">
            <v>0</v>
          </cell>
          <cell r="BM124" t="str">
            <v>-</v>
          </cell>
          <cell r="BN124">
            <v>25</v>
          </cell>
          <cell r="BO124" t="str">
            <v/>
          </cell>
          <cell r="BP124">
            <v>0</v>
          </cell>
          <cell r="BQ124">
            <v>0</v>
          </cell>
          <cell r="BR124" t="str">
            <v>-</v>
          </cell>
          <cell r="BS124">
            <v>0</v>
          </cell>
          <cell r="BT124">
            <v>0</v>
          </cell>
          <cell r="BU124" t="str">
            <v>-</v>
          </cell>
        </row>
        <row r="125">
          <cell r="A125" t="str">
            <v>84MD</v>
          </cell>
          <cell r="B125">
            <v>84</v>
          </cell>
          <cell r="C125" t="str">
            <v>MD</v>
          </cell>
          <cell r="D125" t="str">
            <v>Space Heating</v>
          </cell>
          <cell r="E125" t="str">
            <v>Boiler</v>
          </cell>
          <cell r="F125" t="str">
            <v>Commercial</v>
          </cell>
          <cell r="G125" t="str">
            <v>Y</v>
          </cell>
          <cell r="M125" t="str">
            <v>NC, RENO, REPL</v>
          </cell>
          <cell r="N125" t="str">
            <v>Code Compliant Boiler</v>
          </cell>
          <cell r="O125">
            <v>2020</v>
          </cell>
          <cell r="P125">
            <v>2029</v>
          </cell>
          <cell r="Q125" t="str">
            <v>Large Office</v>
          </cell>
          <cell r="R125" t="str">
            <v/>
          </cell>
          <cell r="S125">
            <v>0</v>
          </cell>
          <cell r="T125">
            <v>0</v>
          </cell>
          <cell r="U125">
            <v>0</v>
          </cell>
          <cell r="V125">
            <v>42.155910060176438</v>
          </cell>
          <cell r="W125">
            <v>6.8181818181818232E-2</v>
          </cell>
          <cell r="X125" t="str">
            <v>-</v>
          </cell>
          <cell r="Y125" t="str">
            <v>-</v>
          </cell>
          <cell r="Z125" t="e">
            <v>#VALUE!</v>
          </cell>
          <cell r="AA125">
            <v>0</v>
          </cell>
          <cell r="AB125">
            <v>0</v>
          </cell>
          <cell r="AC125">
            <v>469</v>
          </cell>
          <cell r="AD125">
            <v>11.125367696498902</v>
          </cell>
          <cell r="AE125" t="str">
            <v>-</v>
          </cell>
          <cell r="AF125" t="e">
            <v>#VALUE!</v>
          </cell>
          <cell r="AG125">
            <v>0</v>
          </cell>
          <cell r="AH125">
            <v>0</v>
          </cell>
          <cell r="AI125">
            <v>0</v>
          </cell>
          <cell r="AJ125">
            <v>0</v>
          </cell>
          <cell r="AK125">
            <v>0</v>
          </cell>
          <cell r="AL125" t="str">
            <v>-</v>
          </cell>
          <cell r="AM125" t="str">
            <v>-</v>
          </cell>
          <cell r="AN125" t="str">
            <v/>
          </cell>
          <cell r="AO125">
            <v>0</v>
          </cell>
          <cell r="AP125" t="str">
            <v>-</v>
          </cell>
          <cell r="AQ125">
            <v>0</v>
          </cell>
          <cell r="AR125" t="str">
            <v>-</v>
          </cell>
          <cell r="AS125">
            <v>0</v>
          </cell>
          <cell r="AT125" t="str">
            <v/>
          </cell>
          <cell r="AU125">
            <v>0</v>
          </cell>
          <cell r="AV125" t="str">
            <v>-</v>
          </cell>
          <cell r="AW125">
            <v>0</v>
          </cell>
          <cell r="AX125" t="str">
            <v>-</v>
          </cell>
          <cell r="AY125">
            <v>0</v>
          </cell>
          <cell r="AZ125" t="str">
            <v/>
          </cell>
          <cell r="BA125">
            <v>0</v>
          </cell>
          <cell r="BB125" t="str">
            <v>-</v>
          </cell>
          <cell r="BC125">
            <v>0</v>
          </cell>
          <cell r="BD125" t="str">
            <v>-</v>
          </cell>
          <cell r="BE125">
            <v>0</v>
          </cell>
          <cell r="BF125" t="str">
            <v/>
          </cell>
          <cell r="BG125">
            <v>0</v>
          </cell>
          <cell r="BH125" t="str">
            <v>-</v>
          </cell>
          <cell r="BI125">
            <v>0</v>
          </cell>
          <cell r="BJ125" t="str">
            <v>-</v>
          </cell>
          <cell r="BK125">
            <v>0</v>
          </cell>
          <cell r="BL125">
            <v>0</v>
          </cell>
          <cell r="BM125" t="str">
            <v>-</v>
          </cell>
          <cell r="BN125">
            <v>25</v>
          </cell>
          <cell r="BO125" t="str">
            <v/>
          </cell>
          <cell r="BP125">
            <v>0</v>
          </cell>
          <cell r="BQ125">
            <v>0</v>
          </cell>
          <cell r="BR125" t="str">
            <v>-</v>
          </cell>
          <cell r="BS125">
            <v>0</v>
          </cell>
          <cell r="BT125">
            <v>0</v>
          </cell>
          <cell r="BU125" t="str">
            <v>-</v>
          </cell>
        </row>
        <row r="126">
          <cell r="A126" t="str">
            <v>85MD</v>
          </cell>
          <cell r="B126">
            <v>85</v>
          </cell>
          <cell r="C126" t="str">
            <v>MD</v>
          </cell>
          <cell r="D126" t="str">
            <v>Space Heating</v>
          </cell>
          <cell r="E126" t="str">
            <v>Boiler</v>
          </cell>
          <cell r="F126" t="str">
            <v>Commercial</v>
          </cell>
          <cell r="G126" t="str">
            <v>Y</v>
          </cell>
          <cell r="M126" t="str">
            <v>NC, RENO, REPL</v>
          </cell>
          <cell r="N126" t="str">
            <v>Code Compliant Boiler</v>
          </cell>
          <cell r="O126">
            <v>2020</v>
          </cell>
          <cell r="P126">
            <v>2029</v>
          </cell>
          <cell r="Q126" t="str">
            <v>Large Office</v>
          </cell>
          <cell r="R126" t="str">
            <v/>
          </cell>
          <cell r="S126">
            <v>0</v>
          </cell>
          <cell r="T126">
            <v>0</v>
          </cell>
          <cell r="U126">
            <v>0</v>
          </cell>
          <cell r="V126">
            <v>59.480282945959686</v>
          </cell>
          <cell r="W126">
            <v>0.1368421052631579</v>
          </cell>
          <cell r="X126" t="str">
            <v>-</v>
          </cell>
          <cell r="Y126" t="str">
            <v>-</v>
          </cell>
          <cell r="Z126" t="e">
            <v>#VALUE!</v>
          </cell>
          <cell r="AA126">
            <v>0</v>
          </cell>
          <cell r="AB126">
            <v>0</v>
          </cell>
          <cell r="AC126">
            <v>513</v>
          </cell>
          <cell r="AD126">
            <v>8.6247067867192531</v>
          </cell>
          <cell r="AE126" t="str">
            <v>-</v>
          </cell>
          <cell r="AF126" t="e">
            <v>#VALUE!</v>
          </cell>
          <cell r="AG126">
            <v>0</v>
          </cell>
          <cell r="AH126">
            <v>0</v>
          </cell>
          <cell r="AI126">
            <v>0</v>
          </cell>
          <cell r="AJ126">
            <v>0</v>
          </cell>
          <cell r="AK126">
            <v>0</v>
          </cell>
          <cell r="AL126" t="str">
            <v>-</v>
          </cell>
          <cell r="AM126" t="str">
            <v>-</v>
          </cell>
          <cell r="AN126" t="str">
            <v/>
          </cell>
          <cell r="AO126">
            <v>0</v>
          </cell>
          <cell r="AP126" t="str">
            <v>-</v>
          </cell>
          <cell r="AQ126">
            <v>0</v>
          </cell>
          <cell r="AR126" t="str">
            <v>-</v>
          </cell>
          <cell r="AS126">
            <v>0</v>
          </cell>
          <cell r="AT126" t="str">
            <v/>
          </cell>
          <cell r="AU126">
            <v>0</v>
          </cell>
          <cell r="AV126" t="str">
            <v>-</v>
          </cell>
          <cell r="AW126">
            <v>0</v>
          </cell>
          <cell r="AX126" t="str">
            <v>-</v>
          </cell>
          <cell r="AY126">
            <v>0</v>
          </cell>
          <cell r="AZ126" t="str">
            <v/>
          </cell>
          <cell r="BA126">
            <v>0</v>
          </cell>
          <cell r="BB126" t="str">
            <v>-</v>
          </cell>
          <cell r="BC126">
            <v>0</v>
          </cell>
          <cell r="BD126" t="str">
            <v>-</v>
          </cell>
          <cell r="BE126">
            <v>0</v>
          </cell>
          <cell r="BF126" t="str">
            <v/>
          </cell>
          <cell r="BG126">
            <v>0</v>
          </cell>
          <cell r="BH126" t="str">
            <v>-</v>
          </cell>
          <cell r="BI126">
            <v>0</v>
          </cell>
          <cell r="BJ126" t="str">
            <v>-</v>
          </cell>
          <cell r="BK126">
            <v>0</v>
          </cell>
          <cell r="BL126">
            <v>0</v>
          </cell>
          <cell r="BM126" t="str">
            <v>-</v>
          </cell>
          <cell r="BN126">
            <v>25</v>
          </cell>
          <cell r="BO126" t="str">
            <v/>
          </cell>
          <cell r="BP126">
            <v>0</v>
          </cell>
          <cell r="BQ126">
            <v>0</v>
          </cell>
          <cell r="BR126" t="str">
            <v>-</v>
          </cell>
          <cell r="BS126">
            <v>0</v>
          </cell>
          <cell r="BT126">
            <v>0</v>
          </cell>
          <cell r="BU126" t="str">
            <v>-</v>
          </cell>
        </row>
        <row r="127">
          <cell r="A127" t="str">
            <v>83RET</v>
          </cell>
          <cell r="B127">
            <v>83</v>
          </cell>
          <cell r="C127" t="str">
            <v>RET</v>
          </cell>
          <cell r="D127" t="str">
            <v>Space Heating</v>
          </cell>
          <cell r="E127" t="str">
            <v>Boiler</v>
          </cell>
          <cell r="F127" t="str">
            <v>Commercial</v>
          </cell>
          <cell r="G127" t="str">
            <v>Y</v>
          </cell>
          <cell r="M127" t="str">
            <v>RET</v>
          </cell>
          <cell r="N127" t="str">
            <v>Existing Boiler</v>
          </cell>
          <cell r="O127">
            <v>2020</v>
          </cell>
          <cell r="P127">
            <v>2029</v>
          </cell>
          <cell r="Q127" t="str">
            <v>Large Office</v>
          </cell>
          <cell r="R127" t="str">
            <v/>
          </cell>
          <cell r="S127">
            <v>0</v>
          </cell>
          <cell r="T127">
            <v>0</v>
          </cell>
          <cell r="U127">
            <v>0</v>
          </cell>
          <cell r="V127">
            <v>332.77777078766803</v>
          </cell>
          <cell r="W127">
            <v>0.1578947368421052</v>
          </cell>
          <cell r="X127" t="str">
            <v>-</v>
          </cell>
          <cell r="Y127" t="str">
            <v>-</v>
          </cell>
          <cell r="Z127" t="e">
            <v>#VALUE!</v>
          </cell>
          <cell r="AA127">
            <v>0</v>
          </cell>
          <cell r="AB127">
            <v>0</v>
          </cell>
          <cell r="AC127">
            <v>132541.33333333334</v>
          </cell>
          <cell r="AD127">
            <v>398.28782138787324</v>
          </cell>
          <cell r="AE127" t="str">
            <v>-</v>
          </cell>
          <cell r="AF127" t="e">
            <v>#VALUE!</v>
          </cell>
          <cell r="AG127">
            <v>25</v>
          </cell>
          <cell r="AH127">
            <v>18</v>
          </cell>
          <cell r="AI127">
            <v>115253.33333333334</v>
          </cell>
          <cell r="AJ127">
            <v>346.337235989455</v>
          </cell>
          <cell r="AK127">
            <v>1</v>
          </cell>
          <cell r="AL127" t="str">
            <v>-</v>
          </cell>
          <cell r="AM127" t="str">
            <v>-</v>
          </cell>
          <cell r="AN127" t="str">
            <v/>
          </cell>
          <cell r="AO127">
            <v>0</v>
          </cell>
          <cell r="AP127" t="str">
            <v>-</v>
          </cell>
          <cell r="AQ127">
            <v>0</v>
          </cell>
          <cell r="AR127" t="str">
            <v>-</v>
          </cell>
          <cell r="AS127">
            <v>0</v>
          </cell>
          <cell r="AT127" t="str">
            <v/>
          </cell>
          <cell r="AU127">
            <v>0</v>
          </cell>
          <cell r="AV127" t="str">
            <v>-</v>
          </cell>
          <cell r="AW127">
            <v>0</v>
          </cell>
          <cell r="AX127" t="str">
            <v>-</v>
          </cell>
          <cell r="AY127">
            <v>0</v>
          </cell>
          <cell r="AZ127" t="str">
            <v/>
          </cell>
          <cell r="BA127">
            <v>0</v>
          </cell>
          <cell r="BB127" t="str">
            <v>-</v>
          </cell>
          <cell r="BC127">
            <v>0</v>
          </cell>
          <cell r="BD127" t="str">
            <v>-</v>
          </cell>
          <cell r="BE127">
            <v>0</v>
          </cell>
          <cell r="BF127" t="str">
            <v/>
          </cell>
          <cell r="BG127">
            <v>0</v>
          </cell>
          <cell r="BH127" t="str">
            <v>-</v>
          </cell>
          <cell r="BI127">
            <v>0</v>
          </cell>
          <cell r="BJ127" t="str">
            <v>-</v>
          </cell>
          <cell r="BK127">
            <v>0</v>
          </cell>
          <cell r="BL127">
            <v>0</v>
          </cell>
          <cell r="BM127" t="str">
            <v>-</v>
          </cell>
          <cell r="BN127">
            <v>25</v>
          </cell>
          <cell r="BO127" t="str">
            <v/>
          </cell>
          <cell r="BP127">
            <v>0</v>
          </cell>
          <cell r="BQ127">
            <v>0</v>
          </cell>
          <cell r="BR127" t="str">
            <v>-</v>
          </cell>
          <cell r="BS127">
            <v>0</v>
          </cell>
          <cell r="BT127">
            <v>0</v>
          </cell>
          <cell r="BU127" t="str">
            <v>-</v>
          </cell>
        </row>
        <row r="128">
          <cell r="A128" t="str">
            <v>84RET</v>
          </cell>
          <cell r="B128">
            <v>84</v>
          </cell>
          <cell r="C128" t="str">
            <v>RET</v>
          </cell>
          <cell r="D128" t="str">
            <v>Space Heating</v>
          </cell>
          <cell r="E128" t="str">
            <v>Boiler</v>
          </cell>
          <cell r="F128" t="str">
            <v>Commercial</v>
          </cell>
          <cell r="G128" t="str">
            <v>Y</v>
          </cell>
          <cell r="M128" t="str">
            <v>RET</v>
          </cell>
          <cell r="N128" t="str">
            <v>Existing Boiler</v>
          </cell>
          <cell r="O128">
            <v>2020</v>
          </cell>
          <cell r="P128">
            <v>2029</v>
          </cell>
          <cell r="Q128" t="str">
            <v>Large Office</v>
          </cell>
          <cell r="R128" t="str">
            <v/>
          </cell>
          <cell r="S128">
            <v>0</v>
          </cell>
          <cell r="T128">
            <v>0</v>
          </cell>
          <cell r="U128">
            <v>0</v>
          </cell>
          <cell r="V128">
            <v>42.155910060176438</v>
          </cell>
          <cell r="W128">
            <v>6.8181818181818232E-2</v>
          </cell>
          <cell r="X128" t="str">
            <v>-</v>
          </cell>
          <cell r="Y128" t="str">
            <v>-</v>
          </cell>
          <cell r="Z128" t="e">
            <v>#VALUE!</v>
          </cell>
          <cell r="AA128">
            <v>0</v>
          </cell>
          <cell r="AB128">
            <v>0</v>
          </cell>
          <cell r="AC128">
            <v>3595.666666666667</v>
          </cell>
          <cell r="AD128">
            <v>85.294485673158249</v>
          </cell>
          <cell r="AE128" t="str">
            <v>-</v>
          </cell>
          <cell r="AF128" t="e">
            <v>#VALUE!</v>
          </cell>
          <cell r="AG128">
            <v>25</v>
          </cell>
          <cell r="AH128">
            <v>18</v>
          </cell>
          <cell r="AI128">
            <v>3126.666666666667</v>
          </cell>
          <cell r="AJ128">
            <v>74.169117976659351</v>
          </cell>
          <cell r="AK128">
            <v>1</v>
          </cell>
          <cell r="AL128" t="str">
            <v>-</v>
          </cell>
          <cell r="AM128" t="str">
            <v>-</v>
          </cell>
          <cell r="AN128" t="str">
            <v/>
          </cell>
          <cell r="AO128">
            <v>0</v>
          </cell>
          <cell r="AP128" t="str">
            <v>-</v>
          </cell>
          <cell r="AQ128">
            <v>0</v>
          </cell>
          <cell r="AR128" t="str">
            <v>-</v>
          </cell>
          <cell r="AS128">
            <v>0</v>
          </cell>
          <cell r="AT128" t="str">
            <v/>
          </cell>
          <cell r="AU128">
            <v>0</v>
          </cell>
          <cell r="AV128" t="str">
            <v>-</v>
          </cell>
          <cell r="AW128">
            <v>0</v>
          </cell>
          <cell r="AX128" t="str">
            <v>-</v>
          </cell>
          <cell r="AY128">
            <v>0</v>
          </cell>
          <cell r="AZ128" t="str">
            <v/>
          </cell>
          <cell r="BA128">
            <v>0</v>
          </cell>
          <cell r="BB128" t="str">
            <v>-</v>
          </cell>
          <cell r="BC128">
            <v>0</v>
          </cell>
          <cell r="BD128" t="str">
            <v>-</v>
          </cell>
          <cell r="BE128">
            <v>0</v>
          </cell>
          <cell r="BF128" t="str">
            <v/>
          </cell>
          <cell r="BG128">
            <v>0</v>
          </cell>
          <cell r="BH128" t="str">
            <v>-</v>
          </cell>
          <cell r="BI128">
            <v>0</v>
          </cell>
          <cell r="BJ128" t="str">
            <v>-</v>
          </cell>
          <cell r="BK128">
            <v>0</v>
          </cell>
          <cell r="BL128">
            <v>0</v>
          </cell>
          <cell r="BM128" t="str">
            <v>-</v>
          </cell>
          <cell r="BN128">
            <v>25</v>
          </cell>
          <cell r="BO128" t="str">
            <v/>
          </cell>
          <cell r="BP128">
            <v>0</v>
          </cell>
          <cell r="BQ128">
            <v>0</v>
          </cell>
          <cell r="BR128" t="str">
            <v>-</v>
          </cell>
          <cell r="BS128">
            <v>0</v>
          </cell>
          <cell r="BT128">
            <v>0</v>
          </cell>
          <cell r="BU128" t="str">
            <v>-</v>
          </cell>
        </row>
        <row r="129">
          <cell r="A129" t="str">
            <v>85RET</v>
          </cell>
          <cell r="B129">
            <v>85</v>
          </cell>
          <cell r="C129" t="str">
            <v>RET</v>
          </cell>
          <cell r="D129" t="str">
            <v>Space Heating</v>
          </cell>
          <cell r="E129" t="str">
            <v>Boiler</v>
          </cell>
          <cell r="F129" t="str">
            <v>Commercial</v>
          </cell>
          <cell r="G129" t="str">
            <v>Y</v>
          </cell>
          <cell r="M129" t="str">
            <v>RET</v>
          </cell>
          <cell r="N129" t="str">
            <v>Existing Boiler</v>
          </cell>
          <cell r="O129">
            <v>2020</v>
          </cell>
          <cell r="P129">
            <v>2029</v>
          </cell>
          <cell r="Q129" t="str">
            <v>Large Office</v>
          </cell>
          <cell r="R129" t="str">
            <v/>
          </cell>
          <cell r="S129">
            <v>0</v>
          </cell>
          <cell r="T129">
            <v>0</v>
          </cell>
          <cell r="U129">
            <v>0</v>
          </cell>
          <cell r="V129">
            <v>59.480282945959686</v>
          </cell>
          <cell r="W129">
            <v>0.1368421052631579</v>
          </cell>
          <cell r="X129" t="str">
            <v>-</v>
          </cell>
          <cell r="Y129" t="str">
            <v>-</v>
          </cell>
          <cell r="Z129" t="e">
            <v>#VALUE!</v>
          </cell>
          <cell r="AA129">
            <v>0</v>
          </cell>
          <cell r="AB129">
            <v>0</v>
          </cell>
          <cell r="AC129">
            <v>3933</v>
          </cell>
          <cell r="AD129">
            <v>66.122752031514281</v>
          </cell>
          <cell r="AE129" t="str">
            <v>-</v>
          </cell>
          <cell r="AF129" t="e">
            <v>#VALUE!</v>
          </cell>
          <cell r="AG129">
            <v>25</v>
          </cell>
          <cell r="AH129">
            <v>18</v>
          </cell>
          <cell r="AI129">
            <v>3420</v>
          </cell>
          <cell r="AJ129">
            <v>57.498045244795023</v>
          </cell>
          <cell r="AK129">
            <v>1</v>
          </cell>
          <cell r="AL129" t="str">
            <v>-</v>
          </cell>
          <cell r="AM129" t="str">
            <v>-</v>
          </cell>
          <cell r="AN129" t="str">
            <v/>
          </cell>
          <cell r="AO129">
            <v>0</v>
          </cell>
          <cell r="AP129" t="str">
            <v>-</v>
          </cell>
          <cell r="AQ129">
            <v>0</v>
          </cell>
          <cell r="AR129" t="str">
            <v>-</v>
          </cell>
          <cell r="AS129">
            <v>0</v>
          </cell>
          <cell r="AT129" t="str">
            <v/>
          </cell>
          <cell r="AU129">
            <v>0</v>
          </cell>
          <cell r="AV129" t="str">
            <v>-</v>
          </cell>
          <cell r="AW129">
            <v>0</v>
          </cell>
          <cell r="AX129" t="str">
            <v>-</v>
          </cell>
          <cell r="AY129">
            <v>0</v>
          </cell>
          <cell r="AZ129" t="str">
            <v/>
          </cell>
          <cell r="BA129">
            <v>0</v>
          </cell>
          <cell r="BB129" t="str">
            <v>-</v>
          </cell>
          <cell r="BC129">
            <v>0</v>
          </cell>
          <cell r="BD129" t="str">
            <v>-</v>
          </cell>
          <cell r="BE129">
            <v>0</v>
          </cell>
          <cell r="BF129" t="str">
            <v/>
          </cell>
          <cell r="BG129">
            <v>0</v>
          </cell>
          <cell r="BH129" t="str">
            <v>-</v>
          </cell>
          <cell r="BI129">
            <v>0</v>
          </cell>
          <cell r="BJ129" t="str">
            <v>-</v>
          </cell>
          <cell r="BK129">
            <v>0</v>
          </cell>
          <cell r="BL129">
            <v>0</v>
          </cell>
          <cell r="BM129" t="str">
            <v>-</v>
          </cell>
          <cell r="BN129">
            <v>25</v>
          </cell>
          <cell r="BO129" t="str">
            <v/>
          </cell>
          <cell r="BP129">
            <v>0</v>
          </cell>
          <cell r="BQ129">
            <v>0</v>
          </cell>
          <cell r="BR129" t="str">
            <v>-</v>
          </cell>
          <cell r="BS129">
            <v>0</v>
          </cell>
          <cell r="BT129">
            <v>0</v>
          </cell>
          <cell r="BU129" t="str">
            <v>-</v>
          </cell>
        </row>
        <row r="130">
          <cell r="A130" t="str">
            <v>86MD</v>
          </cell>
          <cell r="B130">
            <v>86</v>
          </cell>
          <cell r="C130" t="str">
            <v>MD</v>
          </cell>
          <cell r="D130" t="str">
            <v>Space Heating</v>
          </cell>
          <cell r="E130" t="str">
            <v>Furnace</v>
          </cell>
          <cell r="F130" t="str">
            <v>Commercial</v>
          </cell>
          <cell r="G130" t="str">
            <v>Y</v>
          </cell>
          <cell r="M130" t="str">
            <v>NC, RENO, REPL</v>
          </cell>
          <cell r="N130" t="str">
            <v>Non-condensing standard efficiency furnace</v>
          </cell>
          <cell r="O130">
            <v>2020</v>
          </cell>
          <cell r="P130">
            <v>2029</v>
          </cell>
          <cell r="Q130" t="str">
            <v>Small Office</v>
          </cell>
          <cell r="R130" t="str">
            <v/>
          </cell>
          <cell r="S130">
            <v>0</v>
          </cell>
          <cell r="T130">
            <v>0</v>
          </cell>
          <cell r="U130">
            <v>0</v>
          </cell>
          <cell r="V130">
            <v>10.625368371654893</v>
          </cell>
          <cell r="W130">
            <v>0.15789473684210512</v>
          </cell>
          <cell r="X130" t="str">
            <v>-</v>
          </cell>
          <cell r="Y130" t="str">
            <v>NY TRM V6.1, NY Commercial Baseline Data</v>
          </cell>
          <cell r="Z130" t="e">
            <v>#VALUE!</v>
          </cell>
          <cell r="AA130">
            <v>0</v>
          </cell>
          <cell r="AB130">
            <v>0</v>
          </cell>
          <cell r="AC130">
            <v>537</v>
          </cell>
          <cell r="AD130">
            <v>50.539424254931753</v>
          </cell>
          <cell r="AE130" t="str">
            <v>Mid Atlantic TRM</v>
          </cell>
          <cell r="AF130" t="e">
            <v>#VALUE!</v>
          </cell>
          <cell r="AG130">
            <v>0</v>
          </cell>
          <cell r="AH130">
            <v>0</v>
          </cell>
          <cell r="AI130">
            <v>0</v>
          </cell>
          <cell r="AJ130">
            <v>0</v>
          </cell>
          <cell r="AK130">
            <v>0</v>
          </cell>
          <cell r="AL130" t="str">
            <v>-</v>
          </cell>
          <cell r="AM130" t="str">
            <v>-</v>
          </cell>
          <cell r="AN130" t="str">
            <v/>
          </cell>
          <cell r="AO130">
            <v>0</v>
          </cell>
          <cell r="AP130" t="str">
            <v>-</v>
          </cell>
          <cell r="AQ130">
            <v>0</v>
          </cell>
          <cell r="AR130" t="str">
            <v>-</v>
          </cell>
          <cell r="AS130">
            <v>0</v>
          </cell>
          <cell r="AT130" t="str">
            <v/>
          </cell>
          <cell r="AU130">
            <v>0</v>
          </cell>
          <cell r="AV130" t="str">
            <v>-</v>
          </cell>
          <cell r="AW130">
            <v>0</v>
          </cell>
          <cell r="AX130" t="str">
            <v>-</v>
          </cell>
          <cell r="AY130">
            <v>0</v>
          </cell>
          <cell r="AZ130" t="str">
            <v/>
          </cell>
          <cell r="BA130">
            <v>0</v>
          </cell>
          <cell r="BB130" t="str">
            <v>-</v>
          </cell>
          <cell r="BC130">
            <v>0</v>
          </cell>
          <cell r="BD130" t="str">
            <v>-</v>
          </cell>
          <cell r="BE130">
            <v>0</v>
          </cell>
          <cell r="BF130" t="str">
            <v/>
          </cell>
          <cell r="BG130">
            <v>0</v>
          </cell>
          <cell r="BH130" t="str">
            <v>-</v>
          </cell>
          <cell r="BI130">
            <v>0</v>
          </cell>
          <cell r="BJ130" t="str">
            <v>-</v>
          </cell>
          <cell r="BK130">
            <v>0</v>
          </cell>
          <cell r="BL130">
            <v>0</v>
          </cell>
          <cell r="BM130" t="str">
            <v>-</v>
          </cell>
          <cell r="BN130">
            <v>23</v>
          </cell>
          <cell r="BO130" t="str">
            <v/>
          </cell>
          <cell r="BP130">
            <v>0</v>
          </cell>
          <cell r="BQ130">
            <v>0</v>
          </cell>
          <cell r="BR130" t="str">
            <v>-</v>
          </cell>
          <cell r="BS130">
            <v>0</v>
          </cell>
          <cell r="BT130">
            <v>0</v>
          </cell>
          <cell r="BU130" t="str">
            <v>-</v>
          </cell>
        </row>
        <row r="131">
          <cell r="A131" t="str">
            <v>87MD</v>
          </cell>
          <cell r="B131">
            <v>87</v>
          </cell>
          <cell r="C131" t="str">
            <v>MD</v>
          </cell>
          <cell r="D131" t="str">
            <v>Space Heating</v>
          </cell>
          <cell r="E131" t="str">
            <v>Furnace</v>
          </cell>
          <cell r="F131" t="str">
            <v>Commercial</v>
          </cell>
          <cell r="G131" t="str">
            <v>Y</v>
          </cell>
          <cell r="M131" t="str">
            <v>NC, RENO, REPL</v>
          </cell>
          <cell r="N131" t="str">
            <v>Non-condensing standard efficiency furnace</v>
          </cell>
          <cell r="O131">
            <v>2020</v>
          </cell>
          <cell r="P131">
            <v>2029</v>
          </cell>
          <cell r="Q131" t="str">
            <v>Small Office</v>
          </cell>
          <cell r="R131" t="str">
            <v/>
          </cell>
          <cell r="S131">
            <v>0</v>
          </cell>
          <cell r="T131">
            <v>0</v>
          </cell>
          <cell r="U131">
            <v>0</v>
          </cell>
          <cell r="V131">
            <v>6.6321109478958817</v>
          </cell>
          <cell r="W131">
            <v>9.0909090909090995E-2</v>
          </cell>
          <cell r="X131" t="str">
            <v>-</v>
          </cell>
          <cell r="Y131" t="str">
            <v>-</v>
          </cell>
          <cell r="Z131" t="e">
            <v>#VALUE!</v>
          </cell>
          <cell r="AA131">
            <v>0</v>
          </cell>
          <cell r="AB131">
            <v>0</v>
          </cell>
          <cell r="AC131">
            <v>392</v>
          </cell>
          <cell r="AD131">
            <v>59.10636946210419</v>
          </cell>
          <cell r="AE131" t="str">
            <v>-</v>
          </cell>
          <cell r="AF131" t="e">
            <v>#VALUE!</v>
          </cell>
          <cell r="AG131">
            <v>0</v>
          </cell>
          <cell r="AH131">
            <v>0</v>
          </cell>
          <cell r="AI131">
            <v>0</v>
          </cell>
          <cell r="AJ131">
            <v>0</v>
          </cell>
          <cell r="AK131">
            <v>0</v>
          </cell>
          <cell r="AL131" t="str">
            <v>-</v>
          </cell>
          <cell r="AM131" t="str">
            <v>-</v>
          </cell>
          <cell r="AN131" t="str">
            <v/>
          </cell>
          <cell r="AO131">
            <v>0</v>
          </cell>
          <cell r="AP131" t="str">
            <v>-</v>
          </cell>
          <cell r="AQ131">
            <v>0</v>
          </cell>
          <cell r="AR131" t="str">
            <v>-</v>
          </cell>
          <cell r="AS131">
            <v>0</v>
          </cell>
          <cell r="AT131" t="str">
            <v/>
          </cell>
          <cell r="AU131">
            <v>0</v>
          </cell>
          <cell r="AV131" t="str">
            <v>-</v>
          </cell>
          <cell r="AW131">
            <v>0</v>
          </cell>
          <cell r="AX131" t="str">
            <v>-</v>
          </cell>
          <cell r="AY131">
            <v>0</v>
          </cell>
          <cell r="AZ131" t="str">
            <v/>
          </cell>
          <cell r="BA131">
            <v>0</v>
          </cell>
          <cell r="BB131" t="str">
            <v>-</v>
          </cell>
          <cell r="BC131">
            <v>0</v>
          </cell>
          <cell r="BD131" t="str">
            <v>-</v>
          </cell>
          <cell r="BE131">
            <v>0</v>
          </cell>
          <cell r="BF131" t="str">
            <v/>
          </cell>
          <cell r="BG131">
            <v>0</v>
          </cell>
          <cell r="BH131" t="str">
            <v>-</v>
          </cell>
          <cell r="BI131">
            <v>0</v>
          </cell>
          <cell r="BJ131" t="str">
            <v>-</v>
          </cell>
          <cell r="BK131">
            <v>0</v>
          </cell>
          <cell r="BL131">
            <v>0</v>
          </cell>
          <cell r="BM131" t="str">
            <v>-</v>
          </cell>
          <cell r="BN131">
            <v>23</v>
          </cell>
          <cell r="BO131" t="str">
            <v/>
          </cell>
          <cell r="BP131">
            <v>0</v>
          </cell>
          <cell r="BQ131">
            <v>0</v>
          </cell>
          <cell r="BR131" t="str">
            <v>-</v>
          </cell>
          <cell r="BS131">
            <v>0</v>
          </cell>
          <cell r="BT131">
            <v>0</v>
          </cell>
          <cell r="BU131" t="str">
            <v>-</v>
          </cell>
        </row>
        <row r="132">
          <cell r="A132" t="str">
            <v>88MD</v>
          </cell>
          <cell r="B132">
            <v>88</v>
          </cell>
          <cell r="C132" t="str">
            <v>MD</v>
          </cell>
          <cell r="D132" t="str">
            <v>Space Heating</v>
          </cell>
          <cell r="E132" t="str">
            <v>Furnace</v>
          </cell>
          <cell r="F132" t="str">
            <v>Commercial</v>
          </cell>
          <cell r="G132" t="str">
            <v>Y</v>
          </cell>
          <cell r="M132" t="str">
            <v>NC, RENO, REPL</v>
          </cell>
          <cell r="N132" t="str">
            <v>Non-condensing standard efficiency furnace</v>
          </cell>
          <cell r="O132">
            <v>2020</v>
          </cell>
          <cell r="P132">
            <v>2029</v>
          </cell>
          <cell r="Q132" t="str">
            <v>Small Office</v>
          </cell>
          <cell r="R132" t="str">
            <v/>
          </cell>
          <cell r="S132">
            <v>0</v>
          </cell>
          <cell r="T132">
            <v>0</v>
          </cell>
          <cell r="U132">
            <v>0</v>
          </cell>
          <cell r="V132">
            <v>9.0161547755878857</v>
          </cell>
          <cell r="W132">
            <v>0.1578947368421052</v>
          </cell>
          <cell r="X132" t="str">
            <v>-</v>
          </cell>
          <cell r="Y132" t="str">
            <v>-</v>
          </cell>
          <cell r="Z132" t="e">
            <v>#VALUE!</v>
          </cell>
          <cell r="AA132">
            <v>0</v>
          </cell>
          <cell r="AB132">
            <v>0</v>
          </cell>
          <cell r="AC132">
            <v>537</v>
          </cell>
          <cell r="AD132">
            <v>59.559758385468228</v>
          </cell>
          <cell r="AE132" t="str">
            <v>-</v>
          </cell>
          <cell r="AF132" t="e">
            <v>#VALUE!</v>
          </cell>
          <cell r="AG132">
            <v>0</v>
          </cell>
          <cell r="AH132">
            <v>0</v>
          </cell>
          <cell r="AI132">
            <v>0</v>
          </cell>
          <cell r="AJ132">
            <v>0</v>
          </cell>
          <cell r="AK132">
            <v>0</v>
          </cell>
          <cell r="AL132" t="str">
            <v>-</v>
          </cell>
          <cell r="AM132" t="str">
            <v>-</v>
          </cell>
          <cell r="AN132" t="str">
            <v/>
          </cell>
          <cell r="AO132">
            <v>0</v>
          </cell>
          <cell r="AP132" t="str">
            <v>-</v>
          </cell>
          <cell r="AQ132">
            <v>0</v>
          </cell>
          <cell r="AR132" t="str">
            <v>-</v>
          </cell>
          <cell r="AS132">
            <v>0</v>
          </cell>
          <cell r="AT132" t="str">
            <v/>
          </cell>
          <cell r="AU132">
            <v>0</v>
          </cell>
          <cell r="AV132" t="str">
            <v>-</v>
          </cell>
          <cell r="AW132">
            <v>0</v>
          </cell>
          <cell r="AX132" t="str">
            <v>-</v>
          </cell>
          <cell r="AY132">
            <v>0</v>
          </cell>
          <cell r="AZ132" t="str">
            <v/>
          </cell>
          <cell r="BA132">
            <v>0</v>
          </cell>
          <cell r="BB132" t="str">
            <v>-</v>
          </cell>
          <cell r="BC132">
            <v>0</v>
          </cell>
          <cell r="BD132" t="str">
            <v>-</v>
          </cell>
          <cell r="BE132">
            <v>0</v>
          </cell>
          <cell r="BF132" t="str">
            <v/>
          </cell>
          <cell r="BG132">
            <v>0</v>
          </cell>
          <cell r="BH132" t="str">
            <v>-</v>
          </cell>
          <cell r="BI132">
            <v>0</v>
          </cell>
          <cell r="BJ132" t="str">
            <v>-</v>
          </cell>
          <cell r="BK132">
            <v>0</v>
          </cell>
          <cell r="BL132">
            <v>0</v>
          </cell>
          <cell r="BM132" t="str">
            <v>-</v>
          </cell>
          <cell r="BN132">
            <v>23</v>
          </cell>
          <cell r="BO132" t="str">
            <v/>
          </cell>
          <cell r="BP132">
            <v>0</v>
          </cell>
          <cell r="BQ132">
            <v>0</v>
          </cell>
          <cell r="BR132" t="str">
            <v>-</v>
          </cell>
          <cell r="BS132">
            <v>0</v>
          </cell>
          <cell r="BT132">
            <v>0</v>
          </cell>
          <cell r="BU132" t="str">
            <v>-</v>
          </cell>
        </row>
        <row r="133">
          <cell r="A133" t="str">
            <v>86RET</v>
          </cell>
          <cell r="B133">
            <v>86</v>
          </cell>
          <cell r="C133" t="str">
            <v>RET</v>
          </cell>
          <cell r="D133" t="str">
            <v>Space Heating</v>
          </cell>
          <cell r="E133" t="str">
            <v>Furnace</v>
          </cell>
          <cell r="F133" t="str">
            <v>Commercial</v>
          </cell>
          <cell r="G133" t="str">
            <v>Y</v>
          </cell>
          <cell r="M133" t="str">
            <v>RET</v>
          </cell>
          <cell r="N133" t="str">
            <v>Existing Furnace</v>
          </cell>
          <cell r="O133">
            <v>2020</v>
          </cell>
          <cell r="P133">
            <v>2029</v>
          </cell>
          <cell r="Q133" t="str">
            <v>Small Office</v>
          </cell>
          <cell r="R133" t="str">
            <v/>
          </cell>
          <cell r="S133">
            <v>0</v>
          </cell>
          <cell r="T133">
            <v>0</v>
          </cell>
          <cell r="U133">
            <v>0</v>
          </cell>
          <cell r="V133">
            <v>10.625368371654893</v>
          </cell>
          <cell r="W133">
            <v>0.15789473684210512</v>
          </cell>
          <cell r="X133" t="str">
            <v>-</v>
          </cell>
          <cell r="Y133" t="str">
            <v>-</v>
          </cell>
          <cell r="Z133" t="e">
            <v>#VALUE!</v>
          </cell>
          <cell r="AA133">
            <v>0</v>
          </cell>
          <cell r="AB133">
            <v>0</v>
          </cell>
          <cell r="AC133">
            <v>4117</v>
          </cell>
          <cell r="AD133">
            <v>387.46891928781008</v>
          </cell>
          <cell r="AE133" t="str">
            <v>-</v>
          </cell>
          <cell r="AF133" t="e">
            <v>#VALUE!</v>
          </cell>
          <cell r="AG133">
            <v>25</v>
          </cell>
          <cell r="AH133">
            <v>18</v>
          </cell>
          <cell r="AI133">
            <v>3580</v>
          </cell>
          <cell r="AJ133">
            <v>336.92949503287832</v>
          </cell>
          <cell r="AK133">
            <v>1</v>
          </cell>
          <cell r="AL133" t="str">
            <v>-</v>
          </cell>
          <cell r="AM133" t="str">
            <v>-</v>
          </cell>
          <cell r="AN133" t="str">
            <v/>
          </cell>
          <cell r="AO133">
            <v>0</v>
          </cell>
          <cell r="AP133" t="str">
            <v>-</v>
          </cell>
          <cell r="AQ133">
            <v>0</v>
          </cell>
          <cell r="AR133" t="str">
            <v>-</v>
          </cell>
          <cell r="AS133">
            <v>0</v>
          </cell>
          <cell r="AT133" t="str">
            <v/>
          </cell>
          <cell r="AU133">
            <v>0</v>
          </cell>
          <cell r="AV133" t="str">
            <v>-</v>
          </cell>
          <cell r="AW133">
            <v>0</v>
          </cell>
          <cell r="AX133" t="str">
            <v>-</v>
          </cell>
          <cell r="AY133">
            <v>0</v>
          </cell>
          <cell r="AZ133" t="str">
            <v/>
          </cell>
          <cell r="BA133">
            <v>0</v>
          </cell>
          <cell r="BB133" t="str">
            <v>-</v>
          </cell>
          <cell r="BC133">
            <v>0</v>
          </cell>
          <cell r="BD133" t="str">
            <v>-</v>
          </cell>
          <cell r="BE133">
            <v>0</v>
          </cell>
          <cell r="BF133" t="str">
            <v/>
          </cell>
          <cell r="BG133">
            <v>0</v>
          </cell>
          <cell r="BH133" t="str">
            <v>-</v>
          </cell>
          <cell r="BI133">
            <v>0</v>
          </cell>
          <cell r="BJ133" t="str">
            <v>-</v>
          </cell>
          <cell r="BK133">
            <v>0</v>
          </cell>
          <cell r="BL133">
            <v>0</v>
          </cell>
          <cell r="BM133" t="str">
            <v>-</v>
          </cell>
          <cell r="BN133">
            <v>23</v>
          </cell>
          <cell r="BO133" t="str">
            <v/>
          </cell>
          <cell r="BP133">
            <v>0</v>
          </cell>
          <cell r="BQ133">
            <v>0</v>
          </cell>
          <cell r="BR133" t="str">
            <v>-</v>
          </cell>
          <cell r="BS133">
            <v>0</v>
          </cell>
          <cell r="BT133">
            <v>0</v>
          </cell>
          <cell r="BU133" t="str">
            <v>-</v>
          </cell>
        </row>
        <row r="134">
          <cell r="A134" t="str">
            <v>87RET</v>
          </cell>
          <cell r="B134">
            <v>87</v>
          </cell>
          <cell r="C134" t="str">
            <v>RET</v>
          </cell>
          <cell r="D134" t="str">
            <v>Space Heating</v>
          </cell>
          <cell r="E134" t="str">
            <v>Furnace</v>
          </cell>
          <cell r="F134" t="str">
            <v>Commercial</v>
          </cell>
          <cell r="G134" t="str">
            <v>Y</v>
          </cell>
          <cell r="M134" t="str">
            <v>RET</v>
          </cell>
          <cell r="N134" t="str">
            <v>Existing Furnace</v>
          </cell>
          <cell r="O134">
            <v>2020</v>
          </cell>
          <cell r="P134">
            <v>2029</v>
          </cell>
          <cell r="Q134" t="str">
            <v>Small Office</v>
          </cell>
          <cell r="R134" t="str">
            <v/>
          </cell>
          <cell r="S134">
            <v>0</v>
          </cell>
          <cell r="T134">
            <v>0</v>
          </cell>
          <cell r="U134">
            <v>0</v>
          </cell>
          <cell r="V134">
            <v>6.6321109478958817</v>
          </cell>
          <cell r="W134">
            <v>9.0909090909090995E-2</v>
          </cell>
          <cell r="X134" t="str">
            <v>-</v>
          </cell>
          <cell r="Y134" t="str">
            <v>-</v>
          </cell>
          <cell r="Z134" t="e">
            <v>#VALUE!</v>
          </cell>
          <cell r="AA134">
            <v>0</v>
          </cell>
          <cell r="AB134">
            <v>0</v>
          </cell>
          <cell r="AC134">
            <v>3005.3333333333335</v>
          </cell>
          <cell r="AD134">
            <v>453.1488325427988</v>
          </cell>
          <cell r="AE134" t="str">
            <v>-</v>
          </cell>
          <cell r="AF134" t="e">
            <v>#VALUE!</v>
          </cell>
          <cell r="AG134">
            <v>25</v>
          </cell>
          <cell r="AH134">
            <v>18</v>
          </cell>
          <cell r="AI134">
            <v>2613.3333333333335</v>
          </cell>
          <cell r="AJ134">
            <v>394.04246308069463</v>
          </cell>
          <cell r="AK134">
            <v>1</v>
          </cell>
          <cell r="AL134" t="str">
            <v>-</v>
          </cell>
          <cell r="AM134" t="str">
            <v>-</v>
          </cell>
          <cell r="AN134" t="str">
            <v/>
          </cell>
          <cell r="AO134">
            <v>0</v>
          </cell>
          <cell r="AP134" t="str">
            <v>-</v>
          </cell>
          <cell r="AQ134">
            <v>0</v>
          </cell>
          <cell r="AR134" t="str">
            <v>-</v>
          </cell>
          <cell r="AS134">
            <v>0</v>
          </cell>
          <cell r="AT134" t="str">
            <v/>
          </cell>
          <cell r="AU134">
            <v>0</v>
          </cell>
          <cell r="AV134" t="str">
            <v>-</v>
          </cell>
          <cell r="AW134">
            <v>0</v>
          </cell>
          <cell r="AX134" t="str">
            <v>-</v>
          </cell>
          <cell r="AY134">
            <v>0</v>
          </cell>
          <cell r="AZ134" t="str">
            <v/>
          </cell>
          <cell r="BA134">
            <v>0</v>
          </cell>
          <cell r="BB134" t="str">
            <v>-</v>
          </cell>
          <cell r="BC134">
            <v>0</v>
          </cell>
          <cell r="BD134" t="str">
            <v>-</v>
          </cell>
          <cell r="BE134">
            <v>0</v>
          </cell>
          <cell r="BF134" t="str">
            <v/>
          </cell>
          <cell r="BG134">
            <v>0</v>
          </cell>
          <cell r="BH134" t="str">
            <v>-</v>
          </cell>
          <cell r="BI134">
            <v>0</v>
          </cell>
          <cell r="BJ134" t="str">
            <v>-</v>
          </cell>
          <cell r="BK134">
            <v>0</v>
          </cell>
          <cell r="BL134">
            <v>0</v>
          </cell>
          <cell r="BM134" t="str">
            <v>-</v>
          </cell>
          <cell r="BN134">
            <v>23</v>
          </cell>
          <cell r="BO134" t="str">
            <v/>
          </cell>
          <cell r="BP134">
            <v>0</v>
          </cell>
          <cell r="BQ134">
            <v>0</v>
          </cell>
          <cell r="BR134" t="str">
            <v>-</v>
          </cell>
          <cell r="BS134">
            <v>0</v>
          </cell>
          <cell r="BT134">
            <v>0</v>
          </cell>
          <cell r="BU134" t="str">
            <v>-</v>
          </cell>
        </row>
        <row r="135">
          <cell r="A135" t="str">
            <v>88RET</v>
          </cell>
          <cell r="B135">
            <v>88</v>
          </cell>
          <cell r="C135" t="str">
            <v>RET</v>
          </cell>
          <cell r="D135" t="str">
            <v>Space Heating</v>
          </cell>
          <cell r="E135" t="str">
            <v>Furnace</v>
          </cell>
          <cell r="F135" t="str">
            <v>Commercial</v>
          </cell>
          <cell r="G135" t="str">
            <v>Y</v>
          </cell>
          <cell r="M135" t="str">
            <v>RET</v>
          </cell>
          <cell r="N135" t="str">
            <v>Existing Furnace</v>
          </cell>
          <cell r="O135">
            <v>2020</v>
          </cell>
          <cell r="P135">
            <v>2029</v>
          </cell>
          <cell r="Q135" t="str">
            <v>Small Office</v>
          </cell>
          <cell r="R135" t="str">
            <v/>
          </cell>
          <cell r="S135">
            <v>0</v>
          </cell>
          <cell r="T135">
            <v>0</v>
          </cell>
          <cell r="U135">
            <v>0</v>
          </cell>
          <cell r="V135">
            <v>9.0161547755878857</v>
          </cell>
          <cell r="W135">
            <v>0.1578947368421052</v>
          </cell>
          <cell r="X135" t="str">
            <v>-</v>
          </cell>
          <cell r="Y135" t="str">
            <v>-</v>
          </cell>
          <cell r="Z135" t="e">
            <v>#VALUE!</v>
          </cell>
          <cell r="AA135">
            <v>0</v>
          </cell>
          <cell r="AB135">
            <v>0</v>
          </cell>
          <cell r="AC135">
            <v>4117</v>
          </cell>
          <cell r="AD135">
            <v>456.62481428858979</v>
          </cell>
          <cell r="AE135" t="str">
            <v>-</v>
          </cell>
          <cell r="AF135" t="e">
            <v>#VALUE!</v>
          </cell>
          <cell r="AG135">
            <v>25</v>
          </cell>
          <cell r="AH135">
            <v>18</v>
          </cell>
          <cell r="AI135">
            <v>3580</v>
          </cell>
          <cell r="AJ135">
            <v>397.0650559031215</v>
          </cell>
          <cell r="AK135">
            <v>1</v>
          </cell>
          <cell r="AL135" t="str">
            <v>-</v>
          </cell>
          <cell r="AM135" t="str">
            <v>-</v>
          </cell>
          <cell r="AN135" t="str">
            <v/>
          </cell>
          <cell r="AO135">
            <v>0</v>
          </cell>
          <cell r="AP135" t="str">
            <v>-</v>
          </cell>
          <cell r="AQ135">
            <v>0</v>
          </cell>
          <cell r="AR135" t="str">
            <v>-</v>
          </cell>
          <cell r="AS135">
            <v>0</v>
          </cell>
          <cell r="AT135" t="str">
            <v/>
          </cell>
          <cell r="AU135">
            <v>0</v>
          </cell>
          <cell r="AV135" t="str">
            <v>-</v>
          </cell>
          <cell r="AW135">
            <v>0</v>
          </cell>
          <cell r="AX135" t="str">
            <v>-</v>
          </cell>
          <cell r="AY135">
            <v>0</v>
          </cell>
          <cell r="AZ135" t="str">
            <v/>
          </cell>
          <cell r="BA135">
            <v>0</v>
          </cell>
          <cell r="BB135" t="str">
            <v>-</v>
          </cell>
          <cell r="BC135">
            <v>0</v>
          </cell>
          <cell r="BD135" t="str">
            <v>-</v>
          </cell>
          <cell r="BE135">
            <v>0</v>
          </cell>
          <cell r="BF135" t="str">
            <v/>
          </cell>
          <cell r="BG135">
            <v>0</v>
          </cell>
          <cell r="BH135" t="str">
            <v>-</v>
          </cell>
          <cell r="BI135">
            <v>0</v>
          </cell>
          <cell r="BJ135" t="str">
            <v>-</v>
          </cell>
          <cell r="BK135">
            <v>0</v>
          </cell>
          <cell r="BL135">
            <v>0</v>
          </cell>
          <cell r="BM135" t="str">
            <v>-</v>
          </cell>
          <cell r="BN135">
            <v>23</v>
          </cell>
          <cell r="BO135" t="str">
            <v/>
          </cell>
          <cell r="BP135">
            <v>0</v>
          </cell>
          <cell r="BQ135">
            <v>0</v>
          </cell>
          <cell r="BR135" t="str">
            <v>-</v>
          </cell>
          <cell r="BS135">
            <v>0</v>
          </cell>
          <cell r="BT135">
            <v>0</v>
          </cell>
          <cell r="BU135" t="str">
            <v>-</v>
          </cell>
        </row>
        <row r="136">
          <cell r="A136" t="str">
            <v>89MD</v>
          </cell>
          <cell r="B136">
            <v>89</v>
          </cell>
          <cell r="C136" t="str">
            <v>MD</v>
          </cell>
          <cell r="D136" t="str">
            <v>Space Heating</v>
          </cell>
          <cell r="E136" t="str">
            <v>Unit Heater</v>
          </cell>
          <cell r="F136" t="str">
            <v>Commercial</v>
          </cell>
          <cell r="G136" t="str">
            <v>Y</v>
          </cell>
          <cell r="M136" t="str">
            <v>NC, RENO, REPL</v>
          </cell>
          <cell r="N136" t="str">
            <v>Standard Unit Heater</v>
          </cell>
          <cell r="O136">
            <v>2020</v>
          </cell>
          <cell r="P136">
            <v>2029</v>
          </cell>
          <cell r="Q136" t="str">
            <v>Small Office</v>
          </cell>
          <cell r="R136" t="str">
            <v/>
          </cell>
          <cell r="S136">
            <v>0</v>
          </cell>
          <cell r="T136">
            <v>0</v>
          </cell>
          <cell r="U136">
            <v>0</v>
          </cell>
          <cell r="V136">
            <v>7.4865191172741916</v>
          </cell>
          <cell r="W136">
            <v>0.1578947368421052</v>
          </cell>
          <cell r="X136" t="str">
            <v>-</v>
          </cell>
          <cell r="Y136" t="str">
            <v>NY TRM V6.1, NY Commercial Baseline Data</v>
          </cell>
          <cell r="Z136" t="e">
            <v>#VALUE!</v>
          </cell>
          <cell r="AA136">
            <v>0</v>
          </cell>
          <cell r="AB136">
            <v>0</v>
          </cell>
          <cell r="AC136">
            <v>200</v>
          </cell>
          <cell r="AD136">
            <v>26.714685004747455</v>
          </cell>
          <cell r="AE136" t="str">
            <v>Mid Atlantic TRM</v>
          </cell>
          <cell r="AF136" t="e">
            <v>#VALUE!</v>
          </cell>
          <cell r="AG136">
            <v>0</v>
          </cell>
          <cell r="AH136">
            <v>0</v>
          </cell>
          <cell r="AI136">
            <v>0</v>
          </cell>
          <cell r="AJ136">
            <v>0</v>
          </cell>
          <cell r="AK136">
            <v>0</v>
          </cell>
          <cell r="AL136" t="str">
            <v>-</v>
          </cell>
          <cell r="AM136" t="str">
            <v>-</v>
          </cell>
          <cell r="AN136" t="str">
            <v/>
          </cell>
          <cell r="AO136">
            <v>0</v>
          </cell>
          <cell r="AP136" t="str">
            <v>-</v>
          </cell>
          <cell r="AQ136">
            <v>0</v>
          </cell>
          <cell r="AR136" t="str">
            <v>-</v>
          </cell>
          <cell r="AS136">
            <v>0</v>
          </cell>
          <cell r="AT136" t="str">
            <v/>
          </cell>
          <cell r="AU136">
            <v>0</v>
          </cell>
          <cell r="AV136" t="str">
            <v>-</v>
          </cell>
          <cell r="AW136">
            <v>0</v>
          </cell>
          <cell r="AX136" t="str">
            <v>-</v>
          </cell>
          <cell r="AY136">
            <v>0</v>
          </cell>
          <cell r="AZ136" t="str">
            <v/>
          </cell>
          <cell r="BA136">
            <v>0</v>
          </cell>
          <cell r="BB136" t="str">
            <v>-</v>
          </cell>
          <cell r="BC136">
            <v>0</v>
          </cell>
          <cell r="BD136" t="str">
            <v>-</v>
          </cell>
          <cell r="BE136">
            <v>0</v>
          </cell>
          <cell r="BF136" t="str">
            <v/>
          </cell>
          <cell r="BG136">
            <v>0</v>
          </cell>
          <cell r="BH136" t="str">
            <v>-</v>
          </cell>
          <cell r="BI136">
            <v>0</v>
          </cell>
          <cell r="BJ136" t="str">
            <v>-</v>
          </cell>
          <cell r="BK136">
            <v>0</v>
          </cell>
          <cell r="BL136">
            <v>0</v>
          </cell>
          <cell r="BM136" t="str">
            <v>-</v>
          </cell>
          <cell r="BN136">
            <v>17</v>
          </cell>
          <cell r="BO136" t="str">
            <v/>
          </cell>
          <cell r="BP136">
            <v>0</v>
          </cell>
          <cell r="BQ136">
            <v>0</v>
          </cell>
          <cell r="BR136" t="str">
            <v>-</v>
          </cell>
          <cell r="BS136">
            <v>0</v>
          </cell>
          <cell r="BT136">
            <v>0</v>
          </cell>
          <cell r="BU136" t="str">
            <v>-</v>
          </cell>
        </row>
        <row r="137">
          <cell r="A137" t="str">
            <v>90MD</v>
          </cell>
          <cell r="B137">
            <v>90</v>
          </cell>
          <cell r="C137" t="str">
            <v>MD</v>
          </cell>
          <cell r="D137" t="str">
            <v>Space Heating</v>
          </cell>
          <cell r="E137" t="str">
            <v>Unit Heater</v>
          </cell>
          <cell r="F137" t="str">
            <v>Commercial</v>
          </cell>
          <cell r="G137" t="str">
            <v>Y</v>
          </cell>
          <cell r="M137" t="str">
            <v>NC, RENO, REPL</v>
          </cell>
          <cell r="N137" t="str">
            <v>Standard Unit Heater</v>
          </cell>
          <cell r="O137">
            <v>2020</v>
          </cell>
          <cell r="P137">
            <v>2029</v>
          </cell>
          <cell r="Q137" t="str">
            <v>Small Office</v>
          </cell>
          <cell r="R137" t="str">
            <v/>
          </cell>
          <cell r="S137">
            <v>0</v>
          </cell>
          <cell r="T137">
            <v>0</v>
          </cell>
          <cell r="U137">
            <v>0</v>
          </cell>
          <cell r="V137">
            <v>7.0333728780161309</v>
          </cell>
          <cell r="W137">
            <v>0.15789473684210512</v>
          </cell>
          <cell r="X137" t="str">
            <v>-</v>
          </cell>
          <cell r="Y137" t="str">
            <v>-</v>
          </cell>
          <cell r="Z137" t="e">
            <v>#VALUE!</v>
          </cell>
          <cell r="AA137">
            <v>0</v>
          </cell>
          <cell r="AB137">
            <v>0</v>
          </cell>
          <cell r="AC137">
            <v>200</v>
          </cell>
          <cell r="AD137">
            <v>28.435859077673843</v>
          </cell>
          <cell r="AE137" t="str">
            <v>-</v>
          </cell>
          <cell r="AF137" t="e">
            <v>#VALUE!</v>
          </cell>
          <cell r="AG137">
            <v>0</v>
          </cell>
          <cell r="AH137">
            <v>0</v>
          </cell>
          <cell r="AI137">
            <v>0</v>
          </cell>
          <cell r="AJ137">
            <v>0</v>
          </cell>
          <cell r="AK137">
            <v>0</v>
          </cell>
          <cell r="AL137" t="str">
            <v>-</v>
          </cell>
          <cell r="AM137" t="str">
            <v>-</v>
          </cell>
          <cell r="AN137" t="str">
            <v/>
          </cell>
          <cell r="AO137">
            <v>0</v>
          </cell>
          <cell r="AP137" t="str">
            <v>-</v>
          </cell>
          <cell r="AQ137">
            <v>0</v>
          </cell>
          <cell r="AR137" t="str">
            <v>-</v>
          </cell>
          <cell r="AS137">
            <v>0</v>
          </cell>
          <cell r="AT137" t="str">
            <v/>
          </cell>
          <cell r="AU137">
            <v>0</v>
          </cell>
          <cell r="AV137" t="str">
            <v>-</v>
          </cell>
          <cell r="AW137">
            <v>0</v>
          </cell>
          <cell r="AX137" t="str">
            <v>-</v>
          </cell>
          <cell r="AY137">
            <v>0</v>
          </cell>
          <cell r="AZ137" t="str">
            <v/>
          </cell>
          <cell r="BA137">
            <v>0</v>
          </cell>
          <cell r="BB137" t="str">
            <v>-</v>
          </cell>
          <cell r="BC137">
            <v>0</v>
          </cell>
          <cell r="BD137" t="str">
            <v>-</v>
          </cell>
          <cell r="BE137">
            <v>0</v>
          </cell>
          <cell r="BF137" t="str">
            <v/>
          </cell>
          <cell r="BG137">
            <v>0</v>
          </cell>
          <cell r="BH137" t="str">
            <v>-</v>
          </cell>
          <cell r="BI137">
            <v>0</v>
          </cell>
          <cell r="BJ137" t="str">
            <v>-</v>
          </cell>
          <cell r="BK137">
            <v>0</v>
          </cell>
          <cell r="BL137">
            <v>0</v>
          </cell>
          <cell r="BM137" t="str">
            <v>-</v>
          </cell>
          <cell r="BN137">
            <v>17</v>
          </cell>
          <cell r="BO137" t="str">
            <v/>
          </cell>
          <cell r="BP137">
            <v>0</v>
          </cell>
          <cell r="BQ137">
            <v>0</v>
          </cell>
          <cell r="BR137" t="str">
            <v>-</v>
          </cell>
          <cell r="BS137">
            <v>0</v>
          </cell>
          <cell r="BT137">
            <v>0</v>
          </cell>
          <cell r="BU137" t="str">
            <v>-</v>
          </cell>
        </row>
        <row r="138">
          <cell r="A138" t="str">
            <v>89RET</v>
          </cell>
          <cell r="B138">
            <v>89</v>
          </cell>
          <cell r="C138" t="str">
            <v>RET</v>
          </cell>
          <cell r="D138" t="str">
            <v>Space Heating</v>
          </cell>
          <cell r="E138" t="str">
            <v>Unit Heater</v>
          </cell>
          <cell r="F138" t="str">
            <v>Commercial</v>
          </cell>
          <cell r="G138" t="str">
            <v>Y</v>
          </cell>
          <cell r="M138" t="str">
            <v>RET</v>
          </cell>
          <cell r="N138" t="str">
            <v>Standard Unit Heater</v>
          </cell>
          <cell r="O138">
            <v>2020</v>
          </cell>
          <cell r="P138">
            <v>2029</v>
          </cell>
          <cell r="Q138" t="str">
            <v>Small Office</v>
          </cell>
          <cell r="R138" t="str">
            <v/>
          </cell>
          <cell r="S138">
            <v>0</v>
          </cell>
          <cell r="T138">
            <v>0</v>
          </cell>
          <cell r="U138">
            <v>0</v>
          </cell>
          <cell r="V138">
            <v>7.4865191172741916</v>
          </cell>
          <cell r="W138">
            <v>0.1578947368421052</v>
          </cell>
          <cell r="X138" t="str">
            <v>-</v>
          </cell>
          <cell r="Y138" t="str">
            <v>-</v>
          </cell>
          <cell r="Z138" t="e">
            <v>#VALUE!</v>
          </cell>
          <cell r="AA138">
            <v>0</v>
          </cell>
          <cell r="AB138">
            <v>0</v>
          </cell>
          <cell r="AC138">
            <v>1533.3333333333335</v>
          </cell>
          <cell r="AD138">
            <v>204.81258503639717</v>
          </cell>
          <cell r="AE138" t="str">
            <v>-</v>
          </cell>
          <cell r="AF138" t="e">
            <v>#VALUE!</v>
          </cell>
          <cell r="AG138">
            <v>17</v>
          </cell>
          <cell r="AH138">
            <v>12</v>
          </cell>
          <cell r="AI138">
            <v>1333.3333333333335</v>
          </cell>
          <cell r="AJ138">
            <v>178.09790003164971</v>
          </cell>
          <cell r="AK138">
            <v>1</v>
          </cell>
          <cell r="AL138" t="str">
            <v>-</v>
          </cell>
          <cell r="AM138" t="str">
            <v>-</v>
          </cell>
          <cell r="AN138" t="str">
            <v/>
          </cell>
          <cell r="AO138">
            <v>0</v>
          </cell>
          <cell r="AP138" t="str">
            <v>-</v>
          </cell>
          <cell r="AQ138">
            <v>0</v>
          </cell>
          <cell r="AR138" t="str">
            <v>-</v>
          </cell>
          <cell r="AS138">
            <v>0</v>
          </cell>
          <cell r="AT138" t="str">
            <v/>
          </cell>
          <cell r="AU138">
            <v>0</v>
          </cell>
          <cell r="AV138" t="str">
            <v>-</v>
          </cell>
          <cell r="AW138">
            <v>0</v>
          </cell>
          <cell r="AX138" t="str">
            <v>-</v>
          </cell>
          <cell r="AY138">
            <v>0</v>
          </cell>
          <cell r="AZ138" t="str">
            <v/>
          </cell>
          <cell r="BA138">
            <v>0</v>
          </cell>
          <cell r="BB138" t="str">
            <v>-</v>
          </cell>
          <cell r="BC138">
            <v>0</v>
          </cell>
          <cell r="BD138" t="str">
            <v>-</v>
          </cell>
          <cell r="BE138">
            <v>0</v>
          </cell>
          <cell r="BF138" t="str">
            <v/>
          </cell>
          <cell r="BG138">
            <v>0</v>
          </cell>
          <cell r="BH138" t="str">
            <v>-</v>
          </cell>
          <cell r="BI138">
            <v>0</v>
          </cell>
          <cell r="BJ138" t="str">
            <v>-</v>
          </cell>
          <cell r="BK138">
            <v>0</v>
          </cell>
          <cell r="BL138">
            <v>0</v>
          </cell>
          <cell r="BM138" t="str">
            <v>-</v>
          </cell>
          <cell r="BN138">
            <v>17</v>
          </cell>
          <cell r="BO138" t="str">
            <v/>
          </cell>
          <cell r="BP138">
            <v>0</v>
          </cell>
          <cell r="BQ138">
            <v>0</v>
          </cell>
          <cell r="BR138" t="str">
            <v>-</v>
          </cell>
          <cell r="BS138">
            <v>0</v>
          </cell>
          <cell r="BT138">
            <v>0</v>
          </cell>
          <cell r="BU138" t="str">
            <v>-</v>
          </cell>
        </row>
        <row r="139">
          <cell r="A139" t="str">
            <v>90RET</v>
          </cell>
          <cell r="B139">
            <v>90</v>
          </cell>
          <cell r="C139" t="str">
            <v>RET</v>
          </cell>
          <cell r="D139" t="str">
            <v>Space Heating</v>
          </cell>
          <cell r="E139" t="str">
            <v>Unit Heater</v>
          </cell>
          <cell r="F139" t="str">
            <v>Commercial</v>
          </cell>
          <cell r="G139" t="str">
            <v>Y</v>
          </cell>
          <cell r="M139" t="str">
            <v>RET</v>
          </cell>
          <cell r="N139" t="str">
            <v>Standard Unit Heater</v>
          </cell>
          <cell r="O139">
            <v>2020</v>
          </cell>
          <cell r="P139">
            <v>2029</v>
          </cell>
          <cell r="Q139" t="str">
            <v>Small Office</v>
          </cell>
          <cell r="R139" t="str">
            <v/>
          </cell>
          <cell r="S139">
            <v>0</v>
          </cell>
          <cell r="T139">
            <v>0</v>
          </cell>
          <cell r="U139">
            <v>0</v>
          </cell>
          <cell r="V139">
            <v>7.0333728780161309</v>
          </cell>
          <cell r="W139">
            <v>0.15789473684210512</v>
          </cell>
          <cell r="X139" t="str">
            <v>-</v>
          </cell>
          <cell r="Y139" t="str">
            <v>-</v>
          </cell>
          <cell r="Z139" t="e">
            <v>#VALUE!</v>
          </cell>
          <cell r="AA139">
            <v>0</v>
          </cell>
          <cell r="AB139">
            <v>0</v>
          </cell>
          <cell r="AC139">
            <v>1533.3333333333335</v>
          </cell>
          <cell r="AD139">
            <v>218.00825292883283</v>
          </cell>
          <cell r="AE139" t="str">
            <v>-</v>
          </cell>
          <cell r="AF139" t="e">
            <v>#VALUE!</v>
          </cell>
          <cell r="AG139">
            <v>17</v>
          </cell>
          <cell r="AH139">
            <v>12</v>
          </cell>
          <cell r="AI139">
            <v>1333.3333333333335</v>
          </cell>
          <cell r="AJ139">
            <v>189.57239385115898</v>
          </cell>
          <cell r="AK139">
            <v>1</v>
          </cell>
          <cell r="AL139" t="str">
            <v>-</v>
          </cell>
          <cell r="AM139" t="str">
            <v>-</v>
          </cell>
          <cell r="AN139" t="str">
            <v/>
          </cell>
          <cell r="AO139">
            <v>0</v>
          </cell>
          <cell r="AP139" t="str">
            <v>-</v>
          </cell>
          <cell r="AQ139">
            <v>0</v>
          </cell>
          <cell r="AR139" t="str">
            <v>-</v>
          </cell>
          <cell r="AS139">
            <v>0</v>
          </cell>
          <cell r="AT139" t="str">
            <v/>
          </cell>
          <cell r="AU139">
            <v>0</v>
          </cell>
          <cell r="AV139" t="str">
            <v>-</v>
          </cell>
          <cell r="AW139">
            <v>0</v>
          </cell>
          <cell r="AX139" t="str">
            <v>-</v>
          </cell>
          <cell r="AY139">
            <v>0</v>
          </cell>
          <cell r="AZ139" t="str">
            <v/>
          </cell>
          <cell r="BA139">
            <v>0</v>
          </cell>
          <cell r="BB139" t="str">
            <v>-</v>
          </cell>
          <cell r="BC139">
            <v>0</v>
          </cell>
          <cell r="BD139" t="str">
            <v>-</v>
          </cell>
          <cell r="BE139">
            <v>0</v>
          </cell>
          <cell r="BF139" t="str">
            <v/>
          </cell>
          <cell r="BG139">
            <v>0</v>
          </cell>
          <cell r="BH139" t="str">
            <v>-</v>
          </cell>
          <cell r="BI139">
            <v>0</v>
          </cell>
          <cell r="BJ139" t="str">
            <v>-</v>
          </cell>
          <cell r="BK139">
            <v>0</v>
          </cell>
          <cell r="BL139">
            <v>0</v>
          </cell>
          <cell r="BM139" t="str">
            <v>-</v>
          </cell>
          <cell r="BN139">
            <v>17</v>
          </cell>
          <cell r="BO139" t="str">
            <v/>
          </cell>
          <cell r="BP139">
            <v>0</v>
          </cell>
          <cell r="BQ139">
            <v>0</v>
          </cell>
          <cell r="BR139" t="str">
            <v>-</v>
          </cell>
          <cell r="BS139">
            <v>0</v>
          </cell>
          <cell r="BT139">
            <v>0</v>
          </cell>
          <cell r="BU139" t="str">
            <v>-</v>
          </cell>
        </row>
        <row r="140">
          <cell r="A140" t="str">
            <v>91MD</v>
          </cell>
          <cell r="B140">
            <v>91</v>
          </cell>
          <cell r="C140" t="str">
            <v>MD</v>
          </cell>
          <cell r="D140" t="str">
            <v>Space Heating</v>
          </cell>
          <cell r="E140" t="str">
            <v>Destratification Fans</v>
          </cell>
          <cell r="F140" t="str">
            <v>Commercial</v>
          </cell>
          <cell r="G140" t="str">
            <v>Y</v>
          </cell>
          <cell r="M140" t="str">
            <v>NC, RENO, REPL</v>
          </cell>
          <cell r="N140" t="str">
            <v>No Destratification fans</v>
          </cell>
          <cell r="O140">
            <v>2020</v>
          </cell>
          <cell r="P140">
            <v>2029</v>
          </cell>
          <cell r="Q140" t="str">
            <v>Warehouse</v>
          </cell>
          <cell r="R140" t="str">
            <v/>
          </cell>
          <cell r="S140">
            <v>0</v>
          </cell>
          <cell r="T140">
            <v>0</v>
          </cell>
          <cell r="U140">
            <v>0</v>
          </cell>
          <cell r="V140">
            <v>2.6008333333333331</v>
          </cell>
          <cell r="W140">
            <v>9.2337278106508866E-2</v>
          </cell>
          <cell r="X140" t="str">
            <v>-</v>
          </cell>
          <cell r="Y140" t="str">
            <v>CBECS, MN TRM 2018</v>
          </cell>
          <cell r="Z140" t="e">
            <v>#VALUE!</v>
          </cell>
          <cell r="AA140">
            <v>0</v>
          </cell>
          <cell r="AB140">
            <v>0</v>
          </cell>
          <cell r="AC140">
            <v>0</v>
          </cell>
          <cell r="AD140">
            <v>427.26690163409171</v>
          </cell>
          <cell r="AE140" t="str">
            <v>CBECS, MN TRM 2018</v>
          </cell>
          <cell r="AF140" t="e">
            <v>#VALUE!</v>
          </cell>
          <cell r="AG140">
            <v>0</v>
          </cell>
          <cell r="AH140">
            <v>0</v>
          </cell>
          <cell r="AI140">
            <v>0</v>
          </cell>
          <cell r="AJ140">
            <v>0</v>
          </cell>
          <cell r="AK140">
            <v>0</v>
          </cell>
          <cell r="AL140" t="str">
            <v>-</v>
          </cell>
          <cell r="AM140" t="str">
            <v>-</v>
          </cell>
          <cell r="AN140" t="str">
            <v/>
          </cell>
          <cell r="AO140">
            <v>0</v>
          </cell>
          <cell r="AP140" t="str">
            <v>-</v>
          </cell>
          <cell r="AQ140">
            <v>0</v>
          </cell>
          <cell r="AR140" t="str">
            <v>-</v>
          </cell>
          <cell r="AS140">
            <v>0</v>
          </cell>
          <cell r="AT140" t="str">
            <v/>
          </cell>
          <cell r="AU140">
            <v>0</v>
          </cell>
          <cell r="AV140" t="str">
            <v>-</v>
          </cell>
          <cell r="AW140">
            <v>0</v>
          </cell>
          <cell r="AX140" t="str">
            <v>-</v>
          </cell>
          <cell r="AY140">
            <v>0</v>
          </cell>
          <cell r="AZ140" t="str">
            <v/>
          </cell>
          <cell r="BA140">
            <v>0</v>
          </cell>
          <cell r="BB140" t="str">
            <v>-</v>
          </cell>
          <cell r="BC140">
            <v>0</v>
          </cell>
          <cell r="BD140" t="str">
            <v>-</v>
          </cell>
          <cell r="BE140">
            <v>0</v>
          </cell>
          <cell r="BF140" t="str">
            <v/>
          </cell>
          <cell r="BG140">
            <v>0</v>
          </cell>
          <cell r="BH140" t="str">
            <v>-</v>
          </cell>
          <cell r="BI140">
            <v>0</v>
          </cell>
          <cell r="BJ140" t="str">
            <v>-</v>
          </cell>
          <cell r="BK140">
            <v>0</v>
          </cell>
          <cell r="BL140">
            <v>0</v>
          </cell>
          <cell r="BM140" t="str">
            <v>-</v>
          </cell>
          <cell r="BN140">
            <v>15</v>
          </cell>
          <cell r="BO140" t="str">
            <v/>
          </cell>
          <cell r="BP140">
            <v>0</v>
          </cell>
          <cell r="BQ140">
            <v>0</v>
          </cell>
          <cell r="BR140" t="str">
            <v>-</v>
          </cell>
          <cell r="BS140">
            <v>0</v>
          </cell>
          <cell r="BT140">
            <v>0</v>
          </cell>
          <cell r="BU140" t="str">
            <v>-</v>
          </cell>
        </row>
        <row r="141">
          <cell r="A141" t="str">
            <v>92MD</v>
          </cell>
          <cell r="B141">
            <v>92</v>
          </cell>
          <cell r="C141" t="str">
            <v>MD</v>
          </cell>
          <cell r="D141" t="str">
            <v>Space Heating</v>
          </cell>
          <cell r="E141" t="str">
            <v>Destratification Fans</v>
          </cell>
          <cell r="F141" t="str">
            <v>Commercial</v>
          </cell>
          <cell r="G141" t="str">
            <v>Y</v>
          </cell>
          <cell r="M141" t="str">
            <v>NC, RENO, REPL</v>
          </cell>
          <cell r="N141" t="str">
            <v>No Destratification fans</v>
          </cell>
          <cell r="O141">
            <v>2020</v>
          </cell>
          <cell r="P141">
            <v>2029</v>
          </cell>
          <cell r="Q141" t="str">
            <v>Warehouse</v>
          </cell>
          <cell r="R141" t="str">
            <v/>
          </cell>
          <cell r="S141">
            <v>0</v>
          </cell>
          <cell r="T141">
            <v>0</v>
          </cell>
          <cell r="U141">
            <v>0</v>
          </cell>
          <cell r="V141">
            <v>2.6008333333333331</v>
          </cell>
          <cell r="W141">
            <v>9.2337278106508866E-2</v>
          </cell>
          <cell r="X141" t="str">
            <v>-</v>
          </cell>
          <cell r="Y141" t="str">
            <v>-</v>
          </cell>
          <cell r="Z141" t="e">
            <v>#VALUE!</v>
          </cell>
          <cell r="AA141">
            <v>0</v>
          </cell>
          <cell r="AB141">
            <v>0</v>
          </cell>
          <cell r="AC141">
            <v>0</v>
          </cell>
          <cell r="AD141">
            <v>427.26690163409171</v>
          </cell>
          <cell r="AE141" t="str">
            <v>-</v>
          </cell>
          <cell r="AF141" t="e">
            <v>#VALUE!</v>
          </cell>
          <cell r="AG141">
            <v>0</v>
          </cell>
          <cell r="AH141">
            <v>0</v>
          </cell>
          <cell r="AI141">
            <v>0</v>
          </cell>
          <cell r="AJ141">
            <v>0</v>
          </cell>
          <cell r="AK141">
            <v>0</v>
          </cell>
          <cell r="AL141" t="str">
            <v>-</v>
          </cell>
          <cell r="AM141" t="str">
            <v>-</v>
          </cell>
          <cell r="AN141" t="str">
            <v/>
          </cell>
          <cell r="AO141">
            <v>0</v>
          </cell>
          <cell r="AP141" t="str">
            <v>-</v>
          </cell>
          <cell r="AQ141">
            <v>0</v>
          </cell>
          <cell r="AR141" t="str">
            <v>-</v>
          </cell>
          <cell r="AS141">
            <v>0</v>
          </cell>
          <cell r="AT141" t="str">
            <v/>
          </cell>
          <cell r="AU141">
            <v>0</v>
          </cell>
          <cell r="AV141" t="str">
            <v>-</v>
          </cell>
          <cell r="AW141">
            <v>0</v>
          </cell>
          <cell r="AX141" t="str">
            <v>-</v>
          </cell>
          <cell r="AY141">
            <v>0</v>
          </cell>
          <cell r="AZ141" t="str">
            <v/>
          </cell>
          <cell r="BA141">
            <v>0</v>
          </cell>
          <cell r="BB141" t="str">
            <v>-</v>
          </cell>
          <cell r="BC141">
            <v>0</v>
          </cell>
          <cell r="BD141" t="str">
            <v>-</v>
          </cell>
          <cell r="BE141">
            <v>0</v>
          </cell>
          <cell r="BF141" t="str">
            <v/>
          </cell>
          <cell r="BG141">
            <v>0</v>
          </cell>
          <cell r="BH141" t="str">
            <v>-</v>
          </cell>
          <cell r="BI141">
            <v>0</v>
          </cell>
          <cell r="BJ141" t="str">
            <v>-</v>
          </cell>
          <cell r="BK141">
            <v>0</v>
          </cell>
          <cell r="BL141">
            <v>0</v>
          </cell>
          <cell r="BM141" t="str">
            <v>-</v>
          </cell>
          <cell r="BN141">
            <v>15</v>
          </cell>
          <cell r="BO141" t="str">
            <v/>
          </cell>
          <cell r="BP141">
            <v>0</v>
          </cell>
          <cell r="BQ141">
            <v>0</v>
          </cell>
          <cell r="BR141" t="str">
            <v>-</v>
          </cell>
          <cell r="BS141">
            <v>0</v>
          </cell>
          <cell r="BT141">
            <v>0</v>
          </cell>
          <cell r="BU141" t="str">
            <v>-</v>
          </cell>
        </row>
        <row r="142">
          <cell r="A142" t="str">
            <v>93MD</v>
          </cell>
          <cell r="B142">
            <v>93</v>
          </cell>
          <cell r="C142" t="str">
            <v>MD</v>
          </cell>
          <cell r="D142" t="str">
            <v>Space Heating</v>
          </cell>
          <cell r="E142" t="str">
            <v>Destratification Fans</v>
          </cell>
          <cell r="F142" t="str">
            <v>Commercial</v>
          </cell>
          <cell r="G142" t="str">
            <v>Y</v>
          </cell>
          <cell r="M142" t="str">
            <v>NC, RENO, REPL</v>
          </cell>
          <cell r="N142" t="str">
            <v>No Destratification fans</v>
          </cell>
          <cell r="O142">
            <v>2020</v>
          </cell>
          <cell r="P142">
            <v>2029</v>
          </cell>
          <cell r="Q142" t="str">
            <v>Warehouse</v>
          </cell>
          <cell r="R142" t="str">
            <v/>
          </cell>
          <cell r="S142">
            <v>0</v>
          </cell>
          <cell r="T142">
            <v>0</v>
          </cell>
          <cell r="U142">
            <v>0</v>
          </cell>
          <cell r="V142">
            <v>2.6008333333333331</v>
          </cell>
          <cell r="W142">
            <v>9.2337278106508866E-2</v>
          </cell>
          <cell r="X142" t="str">
            <v>-</v>
          </cell>
          <cell r="Y142" t="str">
            <v>-</v>
          </cell>
          <cell r="Z142" t="e">
            <v>#VALUE!</v>
          </cell>
          <cell r="AA142">
            <v>0</v>
          </cell>
          <cell r="AB142">
            <v>0</v>
          </cell>
          <cell r="AC142">
            <v>0</v>
          </cell>
          <cell r="AD142">
            <v>427.26690163409171</v>
          </cell>
          <cell r="AE142" t="str">
            <v>-</v>
          </cell>
          <cell r="AF142" t="e">
            <v>#VALUE!</v>
          </cell>
          <cell r="AG142">
            <v>0</v>
          </cell>
          <cell r="AH142">
            <v>0</v>
          </cell>
          <cell r="AI142">
            <v>0</v>
          </cell>
          <cell r="AJ142">
            <v>0</v>
          </cell>
          <cell r="AK142">
            <v>0</v>
          </cell>
          <cell r="AL142" t="str">
            <v>-</v>
          </cell>
          <cell r="AM142" t="str">
            <v>-</v>
          </cell>
          <cell r="AN142" t="str">
            <v/>
          </cell>
          <cell r="AO142">
            <v>0</v>
          </cell>
          <cell r="AP142" t="str">
            <v>-</v>
          </cell>
          <cell r="AQ142">
            <v>0</v>
          </cell>
          <cell r="AR142" t="str">
            <v>-</v>
          </cell>
          <cell r="AS142">
            <v>0</v>
          </cell>
          <cell r="AT142" t="str">
            <v/>
          </cell>
          <cell r="AU142">
            <v>0</v>
          </cell>
          <cell r="AV142" t="str">
            <v>-</v>
          </cell>
          <cell r="AW142">
            <v>0</v>
          </cell>
          <cell r="AX142" t="str">
            <v>-</v>
          </cell>
          <cell r="AY142">
            <v>0</v>
          </cell>
          <cell r="AZ142" t="str">
            <v/>
          </cell>
          <cell r="BA142">
            <v>0</v>
          </cell>
          <cell r="BB142" t="str">
            <v>-</v>
          </cell>
          <cell r="BC142">
            <v>0</v>
          </cell>
          <cell r="BD142" t="str">
            <v>-</v>
          </cell>
          <cell r="BE142">
            <v>0</v>
          </cell>
          <cell r="BF142" t="str">
            <v/>
          </cell>
          <cell r="BG142">
            <v>0</v>
          </cell>
          <cell r="BH142" t="str">
            <v>-</v>
          </cell>
          <cell r="BI142">
            <v>0</v>
          </cell>
          <cell r="BJ142" t="str">
            <v>-</v>
          </cell>
          <cell r="BK142">
            <v>0</v>
          </cell>
          <cell r="BL142">
            <v>0</v>
          </cell>
          <cell r="BM142" t="str">
            <v>-</v>
          </cell>
          <cell r="BN142">
            <v>15</v>
          </cell>
          <cell r="BO142" t="str">
            <v/>
          </cell>
          <cell r="BP142">
            <v>0</v>
          </cell>
          <cell r="BQ142">
            <v>0</v>
          </cell>
          <cell r="BR142" t="str">
            <v>-</v>
          </cell>
          <cell r="BS142">
            <v>0</v>
          </cell>
          <cell r="BT142">
            <v>0</v>
          </cell>
          <cell r="BU142" t="str">
            <v>-</v>
          </cell>
        </row>
        <row r="143">
          <cell r="A143" t="str">
            <v>91RET</v>
          </cell>
          <cell r="B143">
            <v>91</v>
          </cell>
          <cell r="C143" t="str">
            <v>RET</v>
          </cell>
          <cell r="D143" t="str">
            <v>Space Heating</v>
          </cell>
          <cell r="E143" t="str">
            <v>Destratification Fans</v>
          </cell>
          <cell r="F143" t="str">
            <v>Commercial</v>
          </cell>
          <cell r="G143" t="str">
            <v>Y</v>
          </cell>
          <cell r="M143" t="str">
            <v>RET</v>
          </cell>
          <cell r="N143" t="str">
            <v>No Destratification fans</v>
          </cell>
          <cell r="O143">
            <v>2020</v>
          </cell>
          <cell r="P143">
            <v>2029</v>
          </cell>
          <cell r="Q143" t="str">
            <v>Warehouse</v>
          </cell>
          <cell r="R143" t="str">
            <v/>
          </cell>
          <cell r="S143">
            <v>0</v>
          </cell>
          <cell r="T143">
            <v>0</v>
          </cell>
          <cell r="U143">
            <v>0</v>
          </cell>
          <cell r="V143">
            <v>2.6008333333333331</v>
          </cell>
          <cell r="W143">
            <v>8.7940264863341791E-2</v>
          </cell>
          <cell r="X143" t="str">
            <v>-</v>
          </cell>
          <cell r="Y143" t="str">
            <v>-</v>
          </cell>
          <cell r="Z143" t="e">
            <v>#VALUE!</v>
          </cell>
          <cell r="AA143">
            <v>0</v>
          </cell>
          <cell r="AB143">
            <v>0</v>
          </cell>
          <cell r="AC143">
            <v>0</v>
          </cell>
          <cell r="AD143">
            <v>427.26690163409171</v>
          </cell>
          <cell r="AE143" t="str">
            <v>-</v>
          </cell>
          <cell r="AF143" t="e">
            <v>#VALUE!</v>
          </cell>
          <cell r="AG143">
            <v>0</v>
          </cell>
          <cell r="AH143">
            <v>0</v>
          </cell>
          <cell r="AI143">
            <v>0</v>
          </cell>
          <cell r="AJ143">
            <v>0</v>
          </cell>
          <cell r="AK143">
            <v>0</v>
          </cell>
          <cell r="AL143" t="str">
            <v>-</v>
          </cell>
          <cell r="AM143" t="str">
            <v>-</v>
          </cell>
          <cell r="AN143" t="str">
            <v/>
          </cell>
          <cell r="AO143">
            <v>0</v>
          </cell>
          <cell r="AP143" t="str">
            <v>-</v>
          </cell>
          <cell r="AQ143">
            <v>0</v>
          </cell>
          <cell r="AR143" t="str">
            <v>-</v>
          </cell>
          <cell r="AS143">
            <v>0</v>
          </cell>
          <cell r="AT143" t="str">
            <v/>
          </cell>
          <cell r="AU143">
            <v>0</v>
          </cell>
          <cell r="AV143" t="str">
            <v>-</v>
          </cell>
          <cell r="AW143">
            <v>0</v>
          </cell>
          <cell r="AX143" t="str">
            <v>-</v>
          </cell>
          <cell r="AY143">
            <v>0</v>
          </cell>
          <cell r="AZ143" t="str">
            <v/>
          </cell>
          <cell r="BA143">
            <v>0</v>
          </cell>
          <cell r="BB143" t="str">
            <v>-</v>
          </cell>
          <cell r="BC143">
            <v>0</v>
          </cell>
          <cell r="BD143" t="str">
            <v>-</v>
          </cell>
          <cell r="BE143">
            <v>0</v>
          </cell>
          <cell r="BF143" t="str">
            <v/>
          </cell>
          <cell r="BG143">
            <v>0</v>
          </cell>
          <cell r="BH143" t="str">
            <v>-</v>
          </cell>
          <cell r="BI143">
            <v>0</v>
          </cell>
          <cell r="BJ143" t="str">
            <v>-</v>
          </cell>
          <cell r="BK143">
            <v>0</v>
          </cell>
          <cell r="BL143">
            <v>0</v>
          </cell>
          <cell r="BM143" t="str">
            <v>-</v>
          </cell>
          <cell r="BN143">
            <v>15</v>
          </cell>
          <cell r="BO143" t="str">
            <v/>
          </cell>
          <cell r="BP143">
            <v>0</v>
          </cell>
          <cell r="BQ143">
            <v>0</v>
          </cell>
          <cell r="BR143" t="str">
            <v>-</v>
          </cell>
          <cell r="BS143">
            <v>0</v>
          </cell>
          <cell r="BT143">
            <v>0</v>
          </cell>
          <cell r="BU143" t="str">
            <v>-</v>
          </cell>
        </row>
        <row r="144">
          <cell r="A144" t="str">
            <v>92RET</v>
          </cell>
          <cell r="B144">
            <v>92</v>
          </cell>
          <cell r="C144" t="str">
            <v>RET</v>
          </cell>
          <cell r="D144" t="str">
            <v>Space Heating</v>
          </cell>
          <cell r="E144" t="str">
            <v>Destratification Fans</v>
          </cell>
          <cell r="F144" t="str">
            <v>Commercial</v>
          </cell>
          <cell r="G144" t="str">
            <v>Y</v>
          </cell>
          <cell r="M144" t="str">
            <v>RET</v>
          </cell>
          <cell r="N144" t="str">
            <v>No Destratification fans</v>
          </cell>
          <cell r="O144">
            <v>2020</v>
          </cell>
          <cell r="P144">
            <v>2029</v>
          </cell>
          <cell r="Q144" t="str">
            <v>Warehouse</v>
          </cell>
          <cell r="R144" t="str">
            <v/>
          </cell>
          <cell r="S144">
            <v>0</v>
          </cell>
          <cell r="T144">
            <v>0</v>
          </cell>
          <cell r="U144">
            <v>0</v>
          </cell>
          <cell r="V144">
            <v>2.6008333333333331</v>
          </cell>
          <cell r="W144">
            <v>8.7940264863341791E-2</v>
          </cell>
          <cell r="X144" t="str">
            <v>-</v>
          </cell>
          <cell r="Y144" t="str">
            <v>-</v>
          </cell>
          <cell r="Z144" t="e">
            <v>#VALUE!</v>
          </cell>
          <cell r="AA144">
            <v>0</v>
          </cell>
          <cell r="AB144">
            <v>0</v>
          </cell>
          <cell r="AC144">
            <v>0</v>
          </cell>
          <cell r="AD144">
            <v>427.26690163409171</v>
          </cell>
          <cell r="AE144" t="str">
            <v>-</v>
          </cell>
          <cell r="AF144" t="e">
            <v>#VALUE!</v>
          </cell>
          <cell r="AG144">
            <v>0</v>
          </cell>
          <cell r="AH144">
            <v>0</v>
          </cell>
          <cell r="AI144">
            <v>0</v>
          </cell>
          <cell r="AJ144">
            <v>0</v>
          </cell>
          <cell r="AK144">
            <v>0</v>
          </cell>
          <cell r="AL144" t="str">
            <v>-</v>
          </cell>
          <cell r="AM144" t="str">
            <v>-</v>
          </cell>
          <cell r="AN144" t="str">
            <v/>
          </cell>
          <cell r="AO144">
            <v>0</v>
          </cell>
          <cell r="AP144" t="str">
            <v>-</v>
          </cell>
          <cell r="AQ144">
            <v>0</v>
          </cell>
          <cell r="AR144" t="str">
            <v>-</v>
          </cell>
          <cell r="AS144">
            <v>0</v>
          </cell>
          <cell r="AT144" t="str">
            <v/>
          </cell>
          <cell r="AU144">
            <v>0</v>
          </cell>
          <cell r="AV144" t="str">
            <v>-</v>
          </cell>
          <cell r="AW144">
            <v>0</v>
          </cell>
          <cell r="AX144" t="str">
            <v>-</v>
          </cell>
          <cell r="AY144">
            <v>0</v>
          </cell>
          <cell r="AZ144" t="str">
            <v/>
          </cell>
          <cell r="BA144">
            <v>0</v>
          </cell>
          <cell r="BB144" t="str">
            <v>-</v>
          </cell>
          <cell r="BC144">
            <v>0</v>
          </cell>
          <cell r="BD144" t="str">
            <v>-</v>
          </cell>
          <cell r="BE144">
            <v>0</v>
          </cell>
          <cell r="BF144" t="str">
            <v/>
          </cell>
          <cell r="BG144">
            <v>0</v>
          </cell>
          <cell r="BH144" t="str">
            <v>-</v>
          </cell>
          <cell r="BI144">
            <v>0</v>
          </cell>
          <cell r="BJ144" t="str">
            <v>-</v>
          </cell>
          <cell r="BK144">
            <v>0</v>
          </cell>
          <cell r="BL144">
            <v>0</v>
          </cell>
          <cell r="BM144" t="str">
            <v>-</v>
          </cell>
          <cell r="BN144">
            <v>15</v>
          </cell>
          <cell r="BO144" t="str">
            <v/>
          </cell>
          <cell r="BP144">
            <v>0</v>
          </cell>
          <cell r="BQ144">
            <v>0</v>
          </cell>
          <cell r="BR144" t="str">
            <v>-</v>
          </cell>
          <cell r="BS144">
            <v>0</v>
          </cell>
          <cell r="BT144">
            <v>0</v>
          </cell>
          <cell r="BU144" t="str">
            <v>-</v>
          </cell>
        </row>
        <row r="145">
          <cell r="A145" t="str">
            <v>93RET</v>
          </cell>
          <cell r="B145">
            <v>93</v>
          </cell>
          <cell r="C145" t="str">
            <v>RET</v>
          </cell>
          <cell r="D145" t="str">
            <v>Space Heating</v>
          </cell>
          <cell r="E145" t="str">
            <v>Destratification Fans</v>
          </cell>
          <cell r="F145" t="str">
            <v>Commercial</v>
          </cell>
          <cell r="G145" t="str">
            <v>Y</v>
          </cell>
          <cell r="M145" t="str">
            <v>RET</v>
          </cell>
          <cell r="N145" t="str">
            <v>No Destratification fans</v>
          </cell>
          <cell r="O145">
            <v>2020</v>
          </cell>
          <cell r="P145">
            <v>2029</v>
          </cell>
          <cell r="Q145" t="str">
            <v>Warehouse</v>
          </cell>
          <cell r="R145" t="str">
            <v/>
          </cell>
          <cell r="S145">
            <v>0</v>
          </cell>
          <cell r="T145">
            <v>0</v>
          </cell>
          <cell r="U145">
            <v>0</v>
          </cell>
          <cell r="V145">
            <v>2.6008333333333331</v>
          </cell>
          <cell r="W145">
            <v>8.7940264863341791E-2</v>
          </cell>
          <cell r="X145" t="str">
            <v>-</v>
          </cell>
          <cell r="Y145" t="str">
            <v>-</v>
          </cell>
          <cell r="Z145" t="e">
            <v>#VALUE!</v>
          </cell>
          <cell r="AA145">
            <v>0</v>
          </cell>
          <cell r="AB145">
            <v>0</v>
          </cell>
          <cell r="AC145">
            <v>0</v>
          </cell>
          <cell r="AD145">
            <v>427.26690163409171</v>
          </cell>
          <cell r="AE145" t="str">
            <v>-</v>
          </cell>
          <cell r="AF145" t="e">
            <v>#VALUE!</v>
          </cell>
          <cell r="AG145">
            <v>0</v>
          </cell>
          <cell r="AH145">
            <v>0</v>
          </cell>
          <cell r="AI145">
            <v>0</v>
          </cell>
          <cell r="AJ145">
            <v>0</v>
          </cell>
          <cell r="AK145">
            <v>0</v>
          </cell>
          <cell r="AL145" t="str">
            <v>-</v>
          </cell>
          <cell r="AM145" t="str">
            <v>-</v>
          </cell>
          <cell r="AN145" t="str">
            <v/>
          </cell>
          <cell r="AO145">
            <v>0</v>
          </cell>
          <cell r="AP145" t="str">
            <v>-</v>
          </cell>
          <cell r="AQ145">
            <v>0</v>
          </cell>
          <cell r="AR145" t="str">
            <v>-</v>
          </cell>
          <cell r="AS145">
            <v>0</v>
          </cell>
          <cell r="AT145" t="str">
            <v/>
          </cell>
          <cell r="AU145">
            <v>0</v>
          </cell>
          <cell r="AV145" t="str">
            <v>-</v>
          </cell>
          <cell r="AW145">
            <v>0</v>
          </cell>
          <cell r="AX145" t="str">
            <v>-</v>
          </cell>
          <cell r="AY145">
            <v>0</v>
          </cell>
          <cell r="AZ145" t="str">
            <v/>
          </cell>
          <cell r="BA145">
            <v>0</v>
          </cell>
          <cell r="BB145" t="str">
            <v>-</v>
          </cell>
          <cell r="BC145">
            <v>0</v>
          </cell>
          <cell r="BD145" t="str">
            <v>-</v>
          </cell>
          <cell r="BE145">
            <v>0</v>
          </cell>
          <cell r="BF145" t="str">
            <v/>
          </cell>
          <cell r="BG145">
            <v>0</v>
          </cell>
          <cell r="BH145" t="str">
            <v>-</v>
          </cell>
          <cell r="BI145">
            <v>0</v>
          </cell>
          <cell r="BJ145" t="str">
            <v>-</v>
          </cell>
          <cell r="BK145">
            <v>0</v>
          </cell>
          <cell r="BL145">
            <v>0</v>
          </cell>
          <cell r="BM145" t="str">
            <v>-</v>
          </cell>
          <cell r="BN145">
            <v>15</v>
          </cell>
          <cell r="BO145" t="str">
            <v/>
          </cell>
          <cell r="BP145">
            <v>0</v>
          </cell>
          <cell r="BQ145">
            <v>0</v>
          </cell>
          <cell r="BR145" t="str">
            <v>-</v>
          </cell>
          <cell r="BS145">
            <v>0</v>
          </cell>
          <cell r="BT145">
            <v>0</v>
          </cell>
          <cell r="BU145" t="str">
            <v>-</v>
          </cell>
        </row>
        <row r="146">
          <cell r="A146" t="str">
            <v>94MD</v>
          </cell>
          <cell r="B146">
            <v>94</v>
          </cell>
          <cell r="C146" t="str">
            <v>MD</v>
          </cell>
          <cell r="D146" t="str">
            <v>Space Heating</v>
          </cell>
          <cell r="E146" t="str">
            <v>Energy Recovery Ventilator</v>
          </cell>
          <cell r="F146" t="str">
            <v>Commercial</v>
          </cell>
          <cell r="G146" t="str">
            <v>Y</v>
          </cell>
          <cell r="M146" t="str">
            <v>NC, RENO, REPL</v>
          </cell>
          <cell r="N146" t="str">
            <v>No energy recovery ventilator</v>
          </cell>
          <cell r="O146">
            <v>2020</v>
          </cell>
          <cell r="P146">
            <v>2029</v>
          </cell>
          <cell r="Q146" t="str">
            <v>Small Office</v>
          </cell>
          <cell r="R146" t="str">
            <v/>
          </cell>
          <cell r="S146">
            <v>0</v>
          </cell>
          <cell r="T146">
            <v>0</v>
          </cell>
          <cell r="U146">
            <v>0</v>
          </cell>
          <cell r="V146">
            <v>2.5061793118093173E-2</v>
          </cell>
          <cell r="W146">
            <v>0.3133333333333333</v>
          </cell>
          <cell r="X146" t="str">
            <v>-</v>
          </cell>
          <cell r="Y146" t="str">
            <v xml:space="preserve">Energy Star Design Day Estimator, IL TRM, NY TRM V6.1 </v>
          </cell>
          <cell r="Z146" t="e">
            <v>#VALUE!</v>
          </cell>
          <cell r="AA146">
            <v>0</v>
          </cell>
          <cell r="AB146">
            <v>0</v>
          </cell>
          <cell r="AC146">
            <v>1</v>
          </cell>
          <cell r="AD146">
            <v>39.901374785432154</v>
          </cell>
          <cell r="AE146" t="str">
            <v>IL TRM</v>
          </cell>
          <cell r="AF146" t="e">
            <v>#VALUE!</v>
          </cell>
          <cell r="AG146">
            <v>0</v>
          </cell>
          <cell r="AH146">
            <v>0</v>
          </cell>
          <cell r="AI146">
            <v>0</v>
          </cell>
          <cell r="AJ146">
            <v>0</v>
          </cell>
          <cell r="AK146">
            <v>0</v>
          </cell>
          <cell r="AL146" t="str">
            <v>-</v>
          </cell>
          <cell r="AM146" t="str">
            <v>-</v>
          </cell>
          <cell r="AN146" t="str">
            <v/>
          </cell>
          <cell r="AO146">
            <v>0</v>
          </cell>
          <cell r="AP146" t="str">
            <v>-</v>
          </cell>
          <cell r="AQ146">
            <v>0</v>
          </cell>
          <cell r="AR146" t="str">
            <v>-</v>
          </cell>
          <cell r="AS146">
            <v>0</v>
          </cell>
          <cell r="AT146" t="str">
            <v/>
          </cell>
          <cell r="AU146">
            <v>0</v>
          </cell>
          <cell r="AV146" t="str">
            <v>-</v>
          </cell>
          <cell r="AW146">
            <v>0</v>
          </cell>
          <cell r="AX146" t="str">
            <v>-</v>
          </cell>
          <cell r="AY146">
            <v>0</v>
          </cell>
          <cell r="AZ146" t="str">
            <v/>
          </cell>
          <cell r="BA146">
            <v>0</v>
          </cell>
          <cell r="BB146" t="str">
            <v>-</v>
          </cell>
          <cell r="BC146">
            <v>0</v>
          </cell>
          <cell r="BD146" t="str">
            <v>-</v>
          </cell>
          <cell r="BE146">
            <v>0</v>
          </cell>
          <cell r="BF146" t="str">
            <v/>
          </cell>
          <cell r="BG146">
            <v>0</v>
          </cell>
          <cell r="BH146" t="str">
            <v>-</v>
          </cell>
          <cell r="BI146">
            <v>0</v>
          </cell>
          <cell r="BJ146" t="str">
            <v>-</v>
          </cell>
          <cell r="BK146">
            <v>0</v>
          </cell>
          <cell r="BL146">
            <v>0</v>
          </cell>
          <cell r="BM146" t="str">
            <v>-</v>
          </cell>
          <cell r="BN146">
            <v>15</v>
          </cell>
          <cell r="BO146" t="str">
            <v/>
          </cell>
          <cell r="BP146">
            <v>0</v>
          </cell>
          <cell r="BQ146">
            <v>0</v>
          </cell>
          <cell r="BR146" t="str">
            <v>-</v>
          </cell>
          <cell r="BS146">
            <v>0</v>
          </cell>
          <cell r="BT146">
            <v>0</v>
          </cell>
          <cell r="BU146" t="str">
            <v>-</v>
          </cell>
        </row>
        <row r="147">
          <cell r="A147" t="str">
            <v>95MD</v>
          </cell>
          <cell r="B147">
            <v>95</v>
          </cell>
          <cell r="C147" t="str">
            <v>MD</v>
          </cell>
          <cell r="D147" t="str">
            <v>Space Heating</v>
          </cell>
          <cell r="E147" t="str">
            <v>Energy Recovery Ventilator</v>
          </cell>
          <cell r="F147" t="str">
            <v>Commercial</v>
          </cell>
          <cell r="G147" t="str">
            <v>Y</v>
          </cell>
          <cell r="M147" t="str">
            <v>NC, RENO, REPL</v>
          </cell>
          <cell r="N147" t="str">
            <v>No energy recovery ventilator</v>
          </cell>
          <cell r="O147">
            <v>2020</v>
          </cell>
          <cell r="P147">
            <v>2029</v>
          </cell>
          <cell r="Q147" t="str">
            <v>Small Office</v>
          </cell>
          <cell r="R147" t="str">
            <v/>
          </cell>
          <cell r="S147">
            <v>0</v>
          </cell>
          <cell r="T147">
            <v>0</v>
          </cell>
          <cell r="U147">
            <v>0</v>
          </cell>
          <cell r="V147">
            <v>2.5061793118093173E-2</v>
          </cell>
          <cell r="W147">
            <v>0.3133333333333333</v>
          </cell>
          <cell r="X147" t="str">
            <v>-</v>
          </cell>
          <cell r="Y147" t="str">
            <v>-</v>
          </cell>
          <cell r="Z147" t="e">
            <v>#VALUE!</v>
          </cell>
          <cell r="AA147">
            <v>0</v>
          </cell>
          <cell r="AB147">
            <v>0</v>
          </cell>
          <cell r="AC147">
            <v>1</v>
          </cell>
          <cell r="AD147">
            <v>39.901374785432154</v>
          </cell>
          <cell r="AE147" t="str">
            <v>-</v>
          </cell>
          <cell r="AF147" t="e">
            <v>#VALUE!</v>
          </cell>
          <cell r="AG147">
            <v>0</v>
          </cell>
          <cell r="AH147">
            <v>0</v>
          </cell>
          <cell r="AI147">
            <v>0</v>
          </cell>
          <cell r="AJ147">
            <v>0</v>
          </cell>
          <cell r="AK147">
            <v>0</v>
          </cell>
          <cell r="AL147" t="str">
            <v>-</v>
          </cell>
          <cell r="AM147" t="str">
            <v>-</v>
          </cell>
          <cell r="AN147" t="str">
            <v/>
          </cell>
          <cell r="AO147">
            <v>0</v>
          </cell>
          <cell r="AP147" t="str">
            <v>-</v>
          </cell>
          <cell r="AQ147">
            <v>0</v>
          </cell>
          <cell r="AR147" t="str">
            <v>-</v>
          </cell>
          <cell r="AS147">
            <v>0</v>
          </cell>
          <cell r="AT147" t="str">
            <v/>
          </cell>
          <cell r="AU147">
            <v>0</v>
          </cell>
          <cell r="AV147" t="str">
            <v>-</v>
          </cell>
          <cell r="AW147">
            <v>0</v>
          </cell>
          <cell r="AX147" t="str">
            <v>-</v>
          </cell>
          <cell r="AY147">
            <v>0</v>
          </cell>
          <cell r="AZ147" t="str">
            <v/>
          </cell>
          <cell r="BA147">
            <v>0</v>
          </cell>
          <cell r="BB147" t="str">
            <v>-</v>
          </cell>
          <cell r="BC147">
            <v>0</v>
          </cell>
          <cell r="BD147" t="str">
            <v>-</v>
          </cell>
          <cell r="BE147">
            <v>0</v>
          </cell>
          <cell r="BF147" t="str">
            <v/>
          </cell>
          <cell r="BG147">
            <v>0</v>
          </cell>
          <cell r="BH147" t="str">
            <v>-</v>
          </cell>
          <cell r="BI147">
            <v>0</v>
          </cell>
          <cell r="BJ147" t="str">
            <v>-</v>
          </cell>
          <cell r="BK147">
            <v>0</v>
          </cell>
          <cell r="BL147">
            <v>0</v>
          </cell>
          <cell r="BM147" t="str">
            <v>-</v>
          </cell>
          <cell r="BN147">
            <v>15</v>
          </cell>
          <cell r="BO147" t="str">
            <v/>
          </cell>
          <cell r="BP147">
            <v>0</v>
          </cell>
          <cell r="BQ147">
            <v>0</v>
          </cell>
          <cell r="BR147" t="str">
            <v>-</v>
          </cell>
          <cell r="BS147">
            <v>0</v>
          </cell>
          <cell r="BT147">
            <v>0</v>
          </cell>
          <cell r="BU147" t="str">
            <v>-</v>
          </cell>
        </row>
        <row r="148">
          <cell r="A148" t="str">
            <v>96MD</v>
          </cell>
          <cell r="B148">
            <v>96</v>
          </cell>
          <cell r="C148" t="str">
            <v>MD</v>
          </cell>
          <cell r="D148" t="str">
            <v>Space Heating</v>
          </cell>
          <cell r="E148" t="str">
            <v>Energy Recovery Ventilator</v>
          </cell>
          <cell r="F148" t="str">
            <v>Commercial</v>
          </cell>
          <cell r="G148" t="str">
            <v>Y</v>
          </cell>
          <cell r="M148" t="str">
            <v>NC, RENO, REPL</v>
          </cell>
          <cell r="N148" t="str">
            <v>No energy recovery ventilator</v>
          </cell>
          <cell r="O148">
            <v>2020</v>
          </cell>
          <cell r="P148">
            <v>2029</v>
          </cell>
          <cell r="Q148" t="str">
            <v>Small Office</v>
          </cell>
          <cell r="R148" t="str">
            <v/>
          </cell>
          <cell r="S148">
            <v>0</v>
          </cell>
          <cell r="T148">
            <v>0</v>
          </cell>
          <cell r="U148">
            <v>0</v>
          </cell>
          <cell r="V148">
            <v>2.5061793118093173E-2</v>
          </cell>
          <cell r="W148">
            <v>0.3133333333333333</v>
          </cell>
          <cell r="X148" t="str">
            <v>-</v>
          </cell>
          <cell r="Y148" t="str">
            <v>-</v>
          </cell>
          <cell r="Z148" t="e">
            <v>#VALUE!</v>
          </cell>
          <cell r="AA148">
            <v>0</v>
          </cell>
          <cell r="AB148">
            <v>0</v>
          </cell>
          <cell r="AC148">
            <v>1</v>
          </cell>
          <cell r="AD148">
            <v>39.901374785432154</v>
          </cell>
          <cell r="AE148" t="str">
            <v>-</v>
          </cell>
          <cell r="AF148" t="e">
            <v>#VALUE!</v>
          </cell>
          <cell r="AG148">
            <v>0</v>
          </cell>
          <cell r="AH148">
            <v>0</v>
          </cell>
          <cell r="AI148">
            <v>0</v>
          </cell>
          <cell r="AJ148">
            <v>0</v>
          </cell>
          <cell r="AK148">
            <v>0</v>
          </cell>
          <cell r="AL148" t="str">
            <v>-</v>
          </cell>
          <cell r="AM148" t="str">
            <v>-</v>
          </cell>
          <cell r="AN148" t="str">
            <v/>
          </cell>
          <cell r="AO148">
            <v>0</v>
          </cell>
          <cell r="AP148" t="str">
            <v>-</v>
          </cell>
          <cell r="AQ148">
            <v>0</v>
          </cell>
          <cell r="AR148" t="str">
            <v>-</v>
          </cell>
          <cell r="AS148">
            <v>0</v>
          </cell>
          <cell r="AT148" t="str">
            <v/>
          </cell>
          <cell r="AU148">
            <v>0</v>
          </cell>
          <cell r="AV148" t="str">
            <v>-</v>
          </cell>
          <cell r="AW148">
            <v>0</v>
          </cell>
          <cell r="AX148" t="str">
            <v>-</v>
          </cell>
          <cell r="AY148">
            <v>0</v>
          </cell>
          <cell r="AZ148" t="str">
            <v/>
          </cell>
          <cell r="BA148">
            <v>0</v>
          </cell>
          <cell r="BB148" t="str">
            <v>-</v>
          </cell>
          <cell r="BC148">
            <v>0</v>
          </cell>
          <cell r="BD148" t="str">
            <v>-</v>
          </cell>
          <cell r="BE148">
            <v>0</v>
          </cell>
          <cell r="BF148" t="str">
            <v/>
          </cell>
          <cell r="BG148">
            <v>0</v>
          </cell>
          <cell r="BH148" t="str">
            <v>-</v>
          </cell>
          <cell r="BI148">
            <v>0</v>
          </cell>
          <cell r="BJ148" t="str">
            <v>-</v>
          </cell>
          <cell r="BK148">
            <v>0</v>
          </cell>
          <cell r="BL148">
            <v>0</v>
          </cell>
          <cell r="BM148" t="str">
            <v>-</v>
          </cell>
          <cell r="BN148">
            <v>15</v>
          </cell>
          <cell r="BO148" t="str">
            <v/>
          </cell>
          <cell r="BP148">
            <v>0</v>
          </cell>
          <cell r="BQ148">
            <v>0</v>
          </cell>
          <cell r="BR148" t="str">
            <v>-</v>
          </cell>
          <cell r="BS148">
            <v>0</v>
          </cell>
          <cell r="BT148">
            <v>0</v>
          </cell>
          <cell r="BU148" t="str">
            <v>-</v>
          </cell>
        </row>
        <row r="149">
          <cell r="A149" t="str">
            <v>94RET</v>
          </cell>
          <cell r="B149">
            <v>94</v>
          </cell>
          <cell r="C149" t="str">
            <v>RET</v>
          </cell>
          <cell r="D149" t="str">
            <v>Space Heating</v>
          </cell>
          <cell r="E149" t="str">
            <v>Energy Recovery Ventilator</v>
          </cell>
          <cell r="F149" t="str">
            <v>Commercial</v>
          </cell>
          <cell r="G149" t="str">
            <v>Y</v>
          </cell>
          <cell r="M149" t="str">
            <v>RET</v>
          </cell>
          <cell r="N149" t="str">
            <v>No energy recovery ventilator</v>
          </cell>
          <cell r="O149">
            <v>2020</v>
          </cell>
          <cell r="P149">
            <v>2029</v>
          </cell>
          <cell r="Q149" t="str">
            <v>Small Office</v>
          </cell>
          <cell r="R149" t="str">
            <v/>
          </cell>
          <cell r="S149">
            <v>0</v>
          </cell>
          <cell r="T149">
            <v>0</v>
          </cell>
          <cell r="U149">
            <v>0</v>
          </cell>
          <cell r="V149">
            <v>2.5061793118093173E-2</v>
          </cell>
          <cell r="W149">
            <v>0.3133333333333333</v>
          </cell>
          <cell r="X149" t="str">
            <v>-</v>
          </cell>
          <cell r="Y149" t="str">
            <v>-</v>
          </cell>
          <cell r="Z149" t="e">
            <v>#VALUE!</v>
          </cell>
          <cell r="AA149">
            <v>0</v>
          </cell>
          <cell r="AB149">
            <v>0</v>
          </cell>
          <cell r="AC149">
            <v>1</v>
          </cell>
          <cell r="AD149">
            <v>39.901374785432154</v>
          </cell>
          <cell r="AE149" t="str">
            <v>-</v>
          </cell>
          <cell r="AF149" t="e">
            <v>#VALUE!</v>
          </cell>
          <cell r="AG149">
            <v>0</v>
          </cell>
          <cell r="AH149">
            <v>0</v>
          </cell>
          <cell r="AI149">
            <v>0</v>
          </cell>
          <cell r="AJ149">
            <v>0</v>
          </cell>
          <cell r="AK149">
            <v>0</v>
          </cell>
          <cell r="AL149" t="str">
            <v>-</v>
          </cell>
          <cell r="AM149" t="str">
            <v>-</v>
          </cell>
          <cell r="AN149" t="str">
            <v/>
          </cell>
          <cell r="AO149">
            <v>0</v>
          </cell>
          <cell r="AP149" t="str">
            <v>-</v>
          </cell>
          <cell r="AQ149">
            <v>0</v>
          </cell>
          <cell r="AR149" t="str">
            <v>-</v>
          </cell>
          <cell r="AS149">
            <v>0</v>
          </cell>
          <cell r="AT149" t="str">
            <v/>
          </cell>
          <cell r="AU149">
            <v>0</v>
          </cell>
          <cell r="AV149" t="str">
            <v>-</v>
          </cell>
          <cell r="AW149">
            <v>0</v>
          </cell>
          <cell r="AX149" t="str">
            <v>-</v>
          </cell>
          <cell r="AY149">
            <v>0</v>
          </cell>
          <cell r="AZ149" t="str">
            <v/>
          </cell>
          <cell r="BA149">
            <v>0</v>
          </cell>
          <cell r="BB149" t="str">
            <v>-</v>
          </cell>
          <cell r="BC149">
            <v>0</v>
          </cell>
          <cell r="BD149" t="str">
            <v>-</v>
          </cell>
          <cell r="BE149">
            <v>0</v>
          </cell>
          <cell r="BF149" t="str">
            <v/>
          </cell>
          <cell r="BG149">
            <v>0</v>
          </cell>
          <cell r="BH149" t="str">
            <v>-</v>
          </cell>
          <cell r="BI149">
            <v>0</v>
          </cell>
          <cell r="BJ149" t="str">
            <v>-</v>
          </cell>
          <cell r="BK149">
            <v>0</v>
          </cell>
          <cell r="BL149">
            <v>0</v>
          </cell>
          <cell r="BM149" t="str">
            <v>-</v>
          </cell>
          <cell r="BN149">
            <v>15</v>
          </cell>
          <cell r="BO149" t="str">
            <v/>
          </cell>
          <cell r="BP149">
            <v>0</v>
          </cell>
          <cell r="BQ149">
            <v>0</v>
          </cell>
          <cell r="BR149" t="str">
            <v>-</v>
          </cell>
          <cell r="BS149">
            <v>0</v>
          </cell>
          <cell r="BT149">
            <v>0</v>
          </cell>
          <cell r="BU149" t="str">
            <v>-</v>
          </cell>
        </row>
        <row r="150">
          <cell r="A150" t="str">
            <v>95RET</v>
          </cell>
          <cell r="B150">
            <v>95</v>
          </cell>
          <cell r="C150" t="str">
            <v>RET</v>
          </cell>
          <cell r="D150" t="str">
            <v>Space Heating</v>
          </cell>
          <cell r="E150" t="str">
            <v>Energy Recovery Ventilator</v>
          </cell>
          <cell r="F150" t="str">
            <v>Commercial</v>
          </cell>
          <cell r="G150" t="str">
            <v>Y</v>
          </cell>
          <cell r="M150" t="str">
            <v>RET</v>
          </cell>
          <cell r="N150" t="str">
            <v>No energy recovery ventilator</v>
          </cell>
          <cell r="O150">
            <v>2020</v>
          </cell>
          <cell r="P150">
            <v>2029</v>
          </cell>
          <cell r="Q150" t="str">
            <v>Small Office</v>
          </cell>
          <cell r="R150" t="str">
            <v/>
          </cell>
          <cell r="S150">
            <v>0</v>
          </cell>
          <cell r="T150">
            <v>0</v>
          </cell>
          <cell r="U150">
            <v>0</v>
          </cell>
          <cell r="V150">
            <v>2.5061793118093173E-2</v>
          </cell>
          <cell r="W150">
            <v>0.3133333333333333</v>
          </cell>
          <cell r="X150" t="str">
            <v>-</v>
          </cell>
          <cell r="Y150" t="str">
            <v>-</v>
          </cell>
          <cell r="Z150" t="e">
            <v>#VALUE!</v>
          </cell>
          <cell r="AA150">
            <v>0</v>
          </cell>
          <cell r="AB150">
            <v>0</v>
          </cell>
          <cell r="AC150">
            <v>1</v>
          </cell>
          <cell r="AD150">
            <v>39.901374785432154</v>
          </cell>
          <cell r="AE150" t="str">
            <v>-</v>
          </cell>
          <cell r="AF150" t="e">
            <v>#VALUE!</v>
          </cell>
          <cell r="AG150">
            <v>0</v>
          </cell>
          <cell r="AH150">
            <v>0</v>
          </cell>
          <cell r="AI150">
            <v>0</v>
          </cell>
          <cell r="AJ150">
            <v>0</v>
          </cell>
          <cell r="AK150">
            <v>0</v>
          </cell>
          <cell r="AL150" t="str">
            <v>-</v>
          </cell>
          <cell r="AM150" t="str">
            <v>-</v>
          </cell>
          <cell r="AN150" t="str">
            <v/>
          </cell>
          <cell r="AO150">
            <v>0</v>
          </cell>
          <cell r="AP150" t="str">
            <v>-</v>
          </cell>
          <cell r="AQ150">
            <v>0</v>
          </cell>
          <cell r="AR150" t="str">
            <v>-</v>
          </cell>
          <cell r="AS150">
            <v>0</v>
          </cell>
          <cell r="AT150" t="str">
            <v/>
          </cell>
          <cell r="AU150">
            <v>0</v>
          </cell>
          <cell r="AV150" t="str">
            <v>-</v>
          </cell>
          <cell r="AW150">
            <v>0</v>
          </cell>
          <cell r="AX150" t="str">
            <v>-</v>
          </cell>
          <cell r="AY150">
            <v>0</v>
          </cell>
          <cell r="AZ150" t="str">
            <v/>
          </cell>
          <cell r="BA150">
            <v>0</v>
          </cell>
          <cell r="BB150" t="str">
            <v>-</v>
          </cell>
          <cell r="BC150">
            <v>0</v>
          </cell>
          <cell r="BD150" t="str">
            <v>-</v>
          </cell>
          <cell r="BE150">
            <v>0</v>
          </cell>
          <cell r="BF150" t="str">
            <v/>
          </cell>
          <cell r="BG150">
            <v>0</v>
          </cell>
          <cell r="BH150" t="str">
            <v>-</v>
          </cell>
          <cell r="BI150">
            <v>0</v>
          </cell>
          <cell r="BJ150" t="str">
            <v>-</v>
          </cell>
          <cell r="BK150">
            <v>0</v>
          </cell>
          <cell r="BL150">
            <v>0</v>
          </cell>
          <cell r="BM150" t="str">
            <v>-</v>
          </cell>
          <cell r="BN150">
            <v>15</v>
          </cell>
          <cell r="BO150" t="str">
            <v/>
          </cell>
          <cell r="BP150">
            <v>0</v>
          </cell>
          <cell r="BQ150">
            <v>0</v>
          </cell>
          <cell r="BR150" t="str">
            <v>-</v>
          </cell>
          <cell r="BS150">
            <v>0</v>
          </cell>
          <cell r="BT150">
            <v>0</v>
          </cell>
          <cell r="BU150" t="str">
            <v>-</v>
          </cell>
        </row>
        <row r="151">
          <cell r="A151" t="str">
            <v>96RET</v>
          </cell>
          <cell r="B151">
            <v>96</v>
          </cell>
          <cell r="C151" t="str">
            <v>RET</v>
          </cell>
          <cell r="D151" t="str">
            <v>Space Heating</v>
          </cell>
          <cell r="E151" t="str">
            <v>Energy Recovery Ventilator</v>
          </cell>
          <cell r="F151" t="str">
            <v>Commercial</v>
          </cell>
          <cell r="G151" t="str">
            <v>Y</v>
          </cell>
          <cell r="M151" t="str">
            <v>RET</v>
          </cell>
          <cell r="N151" t="str">
            <v>No energy recovery ventilator</v>
          </cell>
          <cell r="O151">
            <v>2020</v>
          </cell>
          <cell r="P151">
            <v>2029</v>
          </cell>
          <cell r="Q151" t="str">
            <v>Small Office</v>
          </cell>
          <cell r="R151" t="str">
            <v/>
          </cell>
          <cell r="S151">
            <v>0</v>
          </cell>
          <cell r="T151">
            <v>0</v>
          </cell>
          <cell r="U151">
            <v>0</v>
          </cell>
          <cell r="V151">
            <v>2.5061793118093173E-2</v>
          </cell>
          <cell r="W151">
            <v>0.3133333333333333</v>
          </cell>
          <cell r="X151" t="str">
            <v>-</v>
          </cell>
          <cell r="Y151" t="str">
            <v>-</v>
          </cell>
          <cell r="Z151" t="e">
            <v>#VALUE!</v>
          </cell>
          <cell r="AA151">
            <v>0</v>
          </cell>
          <cell r="AB151">
            <v>0</v>
          </cell>
          <cell r="AC151">
            <v>1</v>
          </cell>
          <cell r="AD151">
            <v>39.901374785432154</v>
          </cell>
          <cell r="AE151" t="str">
            <v>-</v>
          </cell>
          <cell r="AF151" t="e">
            <v>#VALUE!</v>
          </cell>
          <cell r="AG151">
            <v>0</v>
          </cell>
          <cell r="AH151">
            <v>0</v>
          </cell>
          <cell r="AI151">
            <v>0</v>
          </cell>
          <cell r="AJ151">
            <v>0</v>
          </cell>
          <cell r="AK151">
            <v>0</v>
          </cell>
          <cell r="AL151" t="str">
            <v>-</v>
          </cell>
          <cell r="AM151" t="str">
            <v>-</v>
          </cell>
          <cell r="AN151" t="str">
            <v/>
          </cell>
          <cell r="AO151">
            <v>0</v>
          </cell>
          <cell r="AP151" t="str">
            <v>-</v>
          </cell>
          <cell r="AQ151">
            <v>0</v>
          </cell>
          <cell r="AR151" t="str">
            <v>-</v>
          </cell>
          <cell r="AS151">
            <v>0</v>
          </cell>
          <cell r="AT151" t="str">
            <v/>
          </cell>
          <cell r="AU151">
            <v>0</v>
          </cell>
          <cell r="AV151" t="str">
            <v>-</v>
          </cell>
          <cell r="AW151">
            <v>0</v>
          </cell>
          <cell r="AX151" t="str">
            <v>-</v>
          </cell>
          <cell r="AY151">
            <v>0</v>
          </cell>
          <cell r="AZ151" t="str">
            <v/>
          </cell>
          <cell r="BA151">
            <v>0</v>
          </cell>
          <cell r="BB151" t="str">
            <v>-</v>
          </cell>
          <cell r="BC151">
            <v>0</v>
          </cell>
          <cell r="BD151" t="str">
            <v>-</v>
          </cell>
          <cell r="BE151">
            <v>0</v>
          </cell>
          <cell r="BF151" t="str">
            <v/>
          </cell>
          <cell r="BG151">
            <v>0</v>
          </cell>
          <cell r="BH151" t="str">
            <v>-</v>
          </cell>
          <cell r="BI151">
            <v>0</v>
          </cell>
          <cell r="BJ151" t="str">
            <v>-</v>
          </cell>
          <cell r="BK151">
            <v>0</v>
          </cell>
          <cell r="BL151">
            <v>0</v>
          </cell>
          <cell r="BM151" t="str">
            <v>-</v>
          </cell>
          <cell r="BN151">
            <v>15</v>
          </cell>
          <cell r="BO151" t="str">
            <v/>
          </cell>
          <cell r="BP151">
            <v>0</v>
          </cell>
          <cell r="BQ151">
            <v>0</v>
          </cell>
          <cell r="BR151" t="str">
            <v>-</v>
          </cell>
          <cell r="BS151">
            <v>0</v>
          </cell>
          <cell r="BT151">
            <v>0</v>
          </cell>
          <cell r="BU151" t="str">
            <v>-</v>
          </cell>
        </row>
        <row r="152">
          <cell r="A152" t="str">
            <v>97RET</v>
          </cell>
          <cell r="B152">
            <v>97</v>
          </cell>
          <cell r="C152" t="str">
            <v>RET</v>
          </cell>
          <cell r="D152" t="str">
            <v>Space Heating</v>
          </cell>
          <cell r="E152" t="str">
            <v>Forced Air Heating Maintenance</v>
          </cell>
          <cell r="F152" t="str">
            <v>Commercial</v>
          </cell>
          <cell r="G152" t="str">
            <v>Y</v>
          </cell>
          <cell r="M152" t="str">
            <v>RET</v>
          </cell>
          <cell r="N152" t="str">
            <v>unmaintaned forced air heater</v>
          </cell>
          <cell r="O152">
            <v>2020</v>
          </cell>
          <cell r="P152">
            <v>2029</v>
          </cell>
          <cell r="Q152" t="str">
            <v>Small Office</v>
          </cell>
          <cell r="R152" t="str">
            <v/>
          </cell>
          <cell r="S152">
            <v>0</v>
          </cell>
          <cell r="T152">
            <v>0</v>
          </cell>
          <cell r="U152">
            <v>0</v>
          </cell>
          <cell r="V152">
            <v>1.076703994994364</v>
          </cell>
          <cell r="W152">
            <v>0.02</v>
          </cell>
          <cell r="X152" t="str">
            <v>-</v>
          </cell>
          <cell r="Y152" t="str">
            <v>MN TRM 2018, NY TRM V6.1, NY Commercial Baseline Data</v>
          </cell>
          <cell r="Z152" t="e">
            <v>#VALUE!</v>
          </cell>
          <cell r="AA152">
            <v>0</v>
          </cell>
          <cell r="AB152">
            <v>0</v>
          </cell>
          <cell r="AC152">
            <v>121.37753580847719</v>
          </cell>
          <cell r="AD152">
            <v>112.73064498020419</v>
          </cell>
          <cell r="AE152" t="str">
            <v>MN TRM 2018, NY TRM V6.1, NY Commercial Baseline Data</v>
          </cell>
          <cell r="AF152" t="e">
            <v>#VALUE!</v>
          </cell>
          <cell r="AG152">
            <v>0</v>
          </cell>
          <cell r="AH152">
            <v>0</v>
          </cell>
          <cell r="AI152">
            <v>0</v>
          </cell>
          <cell r="AJ152">
            <v>0</v>
          </cell>
          <cell r="AK152">
            <v>0</v>
          </cell>
          <cell r="AL152" t="str">
            <v>-</v>
          </cell>
          <cell r="AM152" t="str">
            <v>-</v>
          </cell>
          <cell r="AN152" t="str">
            <v/>
          </cell>
          <cell r="AO152">
            <v>0</v>
          </cell>
          <cell r="AP152" t="str">
            <v>-</v>
          </cell>
          <cell r="AQ152">
            <v>0</v>
          </cell>
          <cell r="AR152" t="str">
            <v>-</v>
          </cell>
          <cell r="AS152">
            <v>0</v>
          </cell>
          <cell r="AT152" t="str">
            <v/>
          </cell>
          <cell r="AU152">
            <v>0</v>
          </cell>
          <cell r="AV152" t="str">
            <v>-</v>
          </cell>
          <cell r="AW152">
            <v>0</v>
          </cell>
          <cell r="AX152" t="str">
            <v>-</v>
          </cell>
          <cell r="AY152">
            <v>0</v>
          </cell>
          <cell r="AZ152" t="str">
            <v/>
          </cell>
          <cell r="BA152">
            <v>0</v>
          </cell>
          <cell r="BB152" t="str">
            <v>-</v>
          </cell>
          <cell r="BC152">
            <v>0</v>
          </cell>
          <cell r="BD152" t="str">
            <v>-</v>
          </cell>
          <cell r="BE152">
            <v>0</v>
          </cell>
          <cell r="BF152" t="str">
            <v/>
          </cell>
          <cell r="BG152">
            <v>0</v>
          </cell>
          <cell r="BH152" t="str">
            <v>-</v>
          </cell>
          <cell r="BI152">
            <v>0</v>
          </cell>
          <cell r="BJ152" t="str">
            <v>-</v>
          </cell>
          <cell r="BK152">
            <v>0</v>
          </cell>
          <cell r="BL152">
            <v>0</v>
          </cell>
          <cell r="BM152" t="str">
            <v>-</v>
          </cell>
          <cell r="BN152">
            <v>5</v>
          </cell>
          <cell r="BO152" t="str">
            <v/>
          </cell>
          <cell r="BP152">
            <v>0</v>
          </cell>
          <cell r="BQ152">
            <v>0</v>
          </cell>
          <cell r="BR152" t="str">
            <v>-</v>
          </cell>
          <cell r="BS152">
            <v>0</v>
          </cell>
          <cell r="BT152">
            <v>0</v>
          </cell>
          <cell r="BU152" t="str">
            <v>-</v>
          </cell>
        </row>
        <row r="153">
          <cell r="A153" t="str">
            <v>98RET</v>
          </cell>
          <cell r="B153">
            <v>98</v>
          </cell>
          <cell r="C153" t="str">
            <v>RET</v>
          </cell>
          <cell r="D153" t="str">
            <v>Space Heating</v>
          </cell>
          <cell r="E153" t="str">
            <v>Forced Air Heating Maintenance</v>
          </cell>
          <cell r="F153" t="str">
            <v>Commercial</v>
          </cell>
          <cell r="G153" t="str">
            <v>Y</v>
          </cell>
          <cell r="M153" t="str">
            <v>RET</v>
          </cell>
          <cell r="N153" t="str">
            <v>unmaintaned forced air heater</v>
          </cell>
          <cell r="O153">
            <v>2020</v>
          </cell>
          <cell r="P153">
            <v>2029</v>
          </cell>
          <cell r="Q153" t="str">
            <v>Small Office</v>
          </cell>
          <cell r="R153" t="str">
            <v/>
          </cell>
          <cell r="S153">
            <v>0</v>
          </cell>
          <cell r="T153">
            <v>0</v>
          </cell>
          <cell r="U153">
            <v>0</v>
          </cell>
          <cell r="V153">
            <v>1.1672515268296741</v>
          </cell>
          <cell r="W153">
            <v>0.02</v>
          </cell>
          <cell r="X153" t="str">
            <v>-</v>
          </cell>
          <cell r="Y153" t="str">
            <v>-</v>
          </cell>
          <cell r="Z153" t="e">
            <v>#VALUE!</v>
          </cell>
          <cell r="AA153">
            <v>0</v>
          </cell>
          <cell r="AB153">
            <v>0</v>
          </cell>
          <cell r="AC153">
            <v>134.24057926854823</v>
          </cell>
          <cell r="AD153">
            <v>115.00570029936374</v>
          </cell>
          <cell r="AE153" t="str">
            <v>-</v>
          </cell>
          <cell r="AF153" t="e">
            <v>#VALUE!</v>
          </cell>
          <cell r="AG153">
            <v>0</v>
          </cell>
          <cell r="AH153">
            <v>0</v>
          </cell>
          <cell r="AI153">
            <v>0</v>
          </cell>
          <cell r="AJ153">
            <v>0</v>
          </cell>
          <cell r="AK153">
            <v>0</v>
          </cell>
          <cell r="AL153" t="str">
            <v>-</v>
          </cell>
          <cell r="AM153" t="str">
            <v>-</v>
          </cell>
          <cell r="AN153" t="str">
            <v/>
          </cell>
          <cell r="AO153">
            <v>0</v>
          </cell>
          <cell r="AP153" t="str">
            <v>-</v>
          </cell>
          <cell r="AQ153">
            <v>0</v>
          </cell>
          <cell r="AR153" t="str">
            <v>-</v>
          </cell>
          <cell r="AS153">
            <v>0</v>
          </cell>
          <cell r="AT153" t="str">
            <v/>
          </cell>
          <cell r="AU153">
            <v>0</v>
          </cell>
          <cell r="AV153" t="str">
            <v>-</v>
          </cell>
          <cell r="AW153">
            <v>0</v>
          </cell>
          <cell r="AX153" t="str">
            <v>-</v>
          </cell>
          <cell r="AY153">
            <v>0</v>
          </cell>
          <cell r="AZ153" t="str">
            <v/>
          </cell>
          <cell r="BA153">
            <v>0</v>
          </cell>
          <cell r="BB153" t="str">
            <v>-</v>
          </cell>
          <cell r="BC153">
            <v>0</v>
          </cell>
          <cell r="BD153" t="str">
            <v>-</v>
          </cell>
          <cell r="BE153">
            <v>0</v>
          </cell>
          <cell r="BF153" t="str">
            <v/>
          </cell>
          <cell r="BG153">
            <v>0</v>
          </cell>
          <cell r="BH153" t="str">
            <v>-</v>
          </cell>
          <cell r="BI153">
            <v>0</v>
          </cell>
          <cell r="BJ153" t="str">
            <v>-</v>
          </cell>
          <cell r="BK153">
            <v>0</v>
          </cell>
          <cell r="BL153">
            <v>0</v>
          </cell>
          <cell r="BM153" t="str">
            <v>-</v>
          </cell>
          <cell r="BN153">
            <v>5</v>
          </cell>
          <cell r="BO153" t="str">
            <v/>
          </cell>
          <cell r="BP153">
            <v>0</v>
          </cell>
          <cell r="BQ153">
            <v>0</v>
          </cell>
          <cell r="BR153" t="str">
            <v>-</v>
          </cell>
          <cell r="BS153">
            <v>0</v>
          </cell>
          <cell r="BT153">
            <v>0</v>
          </cell>
          <cell r="BU153" t="str">
            <v>-</v>
          </cell>
        </row>
        <row r="154">
          <cell r="A154" t="str">
            <v>99RET</v>
          </cell>
          <cell r="B154">
            <v>99</v>
          </cell>
          <cell r="C154" t="str">
            <v>RET</v>
          </cell>
          <cell r="D154" t="str">
            <v>Space Heating</v>
          </cell>
          <cell r="E154" t="str">
            <v>Forced Air Heating Maintenance</v>
          </cell>
          <cell r="F154" t="str">
            <v>Commercial</v>
          </cell>
          <cell r="G154" t="str">
            <v>Y</v>
          </cell>
          <cell r="M154" t="str">
            <v>RET</v>
          </cell>
          <cell r="N154" t="str">
            <v>unmaintaned forced air heater</v>
          </cell>
          <cell r="O154">
            <v>2020</v>
          </cell>
          <cell r="P154">
            <v>2029</v>
          </cell>
          <cell r="Q154" t="str">
            <v>Small Office</v>
          </cell>
          <cell r="R154" t="str">
            <v/>
          </cell>
          <cell r="S154">
            <v>0</v>
          </cell>
          <cell r="T154">
            <v>0</v>
          </cell>
          <cell r="U154">
            <v>0</v>
          </cell>
          <cell r="V154">
            <v>0.91363701725957291</v>
          </cell>
          <cell r="W154">
            <v>0.02</v>
          </cell>
          <cell r="X154" t="str">
            <v>-</v>
          </cell>
          <cell r="Y154" t="str">
            <v>-</v>
          </cell>
          <cell r="Z154" t="e">
            <v>#VALUE!</v>
          </cell>
          <cell r="AA154">
            <v>0</v>
          </cell>
          <cell r="AB154">
            <v>0</v>
          </cell>
          <cell r="AC154">
            <v>98.684709625498058</v>
          </cell>
          <cell r="AD154">
            <v>108.01303773953896</v>
          </cell>
          <cell r="AE154" t="str">
            <v>-</v>
          </cell>
          <cell r="AF154" t="e">
            <v>#VALUE!</v>
          </cell>
          <cell r="AG154">
            <v>0</v>
          </cell>
          <cell r="AH154">
            <v>0</v>
          </cell>
          <cell r="AI154">
            <v>0</v>
          </cell>
          <cell r="AJ154">
            <v>0</v>
          </cell>
          <cell r="AK154">
            <v>0</v>
          </cell>
          <cell r="AL154" t="str">
            <v>-</v>
          </cell>
          <cell r="AM154" t="str">
            <v>-</v>
          </cell>
          <cell r="AN154" t="str">
            <v/>
          </cell>
          <cell r="AO154">
            <v>0</v>
          </cell>
          <cell r="AP154" t="str">
            <v>-</v>
          </cell>
          <cell r="AQ154">
            <v>0</v>
          </cell>
          <cell r="AR154" t="str">
            <v>-</v>
          </cell>
          <cell r="AS154">
            <v>0</v>
          </cell>
          <cell r="AT154" t="str">
            <v/>
          </cell>
          <cell r="AU154">
            <v>0</v>
          </cell>
          <cell r="AV154" t="str">
            <v>-</v>
          </cell>
          <cell r="AW154">
            <v>0</v>
          </cell>
          <cell r="AX154" t="str">
            <v>-</v>
          </cell>
          <cell r="AY154">
            <v>0</v>
          </cell>
          <cell r="AZ154" t="str">
            <v/>
          </cell>
          <cell r="BA154">
            <v>0</v>
          </cell>
          <cell r="BB154" t="str">
            <v>-</v>
          </cell>
          <cell r="BC154">
            <v>0</v>
          </cell>
          <cell r="BD154" t="str">
            <v>-</v>
          </cell>
          <cell r="BE154">
            <v>0</v>
          </cell>
          <cell r="BF154" t="str">
            <v/>
          </cell>
          <cell r="BG154">
            <v>0</v>
          </cell>
          <cell r="BH154" t="str">
            <v>-</v>
          </cell>
          <cell r="BI154">
            <v>0</v>
          </cell>
          <cell r="BJ154" t="str">
            <v>-</v>
          </cell>
          <cell r="BK154">
            <v>0</v>
          </cell>
          <cell r="BL154">
            <v>0</v>
          </cell>
          <cell r="BM154" t="str">
            <v>-</v>
          </cell>
          <cell r="BN154">
            <v>5</v>
          </cell>
          <cell r="BO154" t="str">
            <v/>
          </cell>
          <cell r="BP154">
            <v>0</v>
          </cell>
          <cell r="BQ154">
            <v>0</v>
          </cell>
          <cell r="BR154" t="str">
            <v>-</v>
          </cell>
          <cell r="BS154">
            <v>0</v>
          </cell>
          <cell r="BT154">
            <v>0</v>
          </cell>
          <cell r="BU154" t="str">
            <v>-</v>
          </cell>
        </row>
        <row r="155">
          <cell r="A155" t="str">
            <v>100MD</v>
          </cell>
          <cell r="B155">
            <v>100</v>
          </cell>
          <cell r="C155" t="str">
            <v>MD</v>
          </cell>
          <cell r="D155" t="str">
            <v>Space Heating</v>
          </cell>
          <cell r="E155" t="str">
            <v>Infrared Heater</v>
          </cell>
          <cell r="F155" t="str">
            <v>Commercial</v>
          </cell>
          <cell r="G155" t="str">
            <v>Y</v>
          </cell>
          <cell r="M155" t="str">
            <v>NC, RENO, REPL</v>
          </cell>
          <cell r="N155" t="str">
            <v>Standard forced air unit heater</v>
          </cell>
          <cell r="O155">
            <v>2020</v>
          </cell>
          <cell r="P155">
            <v>2029</v>
          </cell>
          <cell r="Q155" t="str">
            <v>Warehouse</v>
          </cell>
          <cell r="R155" t="str">
            <v/>
          </cell>
          <cell r="S155">
            <v>0</v>
          </cell>
          <cell r="T155">
            <v>0</v>
          </cell>
          <cell r="U155">
            <v>0</v>
          </cell>
          <cell r="V155">
            <v>21.582285503813328</v>
          </cell>
          <cell r="W155">
            <v>0.45518207282913159</v>
          </cell>
          <cell r="X155" t="str">
            <v>-</v>
          </cell>
          <cell r="Y155" t="str">
            <v>Energy Star Design Day Estimator, NY TRM V6.1, MN TRM 2018</v>
          </cell>
          <cell r="Z155" t="e">
            <v>#VALUE!</v>
          </cell>
          <cell r="AA155">
            <v>0</v>
          </cell>
          <cell r="AB155">
            <v>0</v>
          </cell>
          <cell r="AC155">
            <v>200</v>
          </cell>
          <cell r="AD155">
            <v>9.2668591546832442</v>
          </cell>
          <cell r="AE155" t="str">
            <v>MN TRM 2018</v>
          </cell>
          <cell r="AF155" t="e">
            <v>#VALUE!</v>
          </cell>
          <cell r="AG155">
            <v>0</v>
          </cell>
          <cell r="AH155">
            <v>0</v>
          </cell>
          <cell r="AI155">
            <v>0</v>
          </cell>
          <cell r="AJ155">
            <v>0</v>
          </cell>
          <cell r="AK155">
            <v>0</v>
          </cell>
          <cell r="AL155" t="str">
            <v>-</v>
          </cell>
          <cell r="AM155" t="str">
            <v>-</v>
          </cell>
          <cell r="AN155" t="str">
            <v/>
          </cell>
          <cell r="AO155">
            <v>0</v>
          </cell>
          <cell r="AP155" t="str">
            <v>-</v>
          </cell>
          <cell r="AQ155">
            <v>0</v>
          </cell>
          <cell r="AR155" t="str">
            <v>-</v>
          </cell>
          <cell r="AS155">
            <v>0</v>
          </cell>
          <cell r="AT155" t="str">
            <v/>
          </cell>
          <cell r="AU155">
            <v>0</v>
          </cell>
          <cell r="AV155" t="str">
            <v>-</v>
          </cell>
          <cell r="AW155">
            <v>0</v>
          </cell>
          <cell r="AX155" t="str">
            <v>-</v>
          </cell>
          <cell r="AY155">
            <v>0</v>
          </cell>
          <cell r="AZ155" t="str">
            <v/>
          </cell>
          <cell r="BA155">
            <v>0</v>
          </cell>
          <cell r="BB155" t="str">
            <v>-</v>
          </cell>
          <cell r="BC155">
            <v>0</v>
          </cell>
          <cell r="BD155" t="str">
            <v>-</v>
          </cell>
          <cell r="BE155">
            <v>0</v>
          </cell>
          <cell r="BF155" t="str">
            <v/>
          </cell>
          <cell r="BG155">
            <v>0</v>
          </cell>
          <cell r="BH155" t="str">
            <v>-</v>
          </cell>
          <cell r="BI155">
            <v>0</v>
          </cell>
          <cell r="BJ155" t="str">
            <v>-</v>
          </cell>
          <cell r="BK155">
            <v>0</v>
          </cell>
          <cell r="BL155">
            <v>0</v>
          </cell>
          <cell r="BM155" t="str">
            <v>-</v>
          </cell>
          <cell r="BN155">
            <v>17</v>
          </cell>
          <cell r="BO155" t="str">
            <v/>
          </cell>
          <cell r="BP155">
            <v>0</v>
          </cell>
          <cell r="BQ155">
            <v>0</v>
          </cell>
          <cell r="BR155" t="str">
            <v>-</v>
          </cell>
          <cell r="BS155">
            <v>0</v>
          </cell>
          <cell r="BT155">
            <v>0</v>
          </cell>
          <cell r="BU155" t="str">
            <v>-</v>
          </cell>
        </row>
        <row r="156">
          <cell r="A156" t="str">
            <v>101MD</v>
          </cell>
          <cell r="B156">
            <v>101</v>
          </cell>
          <cell r="C156" t="str">
            <v>MD</v>
          </cell>
          <cell r="D156" t="str">
            <v>Space Heating</v>
          </cell>
          <cell r="E156" t="str">
            <v>Infrared Heater</v>
          </cell>
          <cell r="F156" t="str">
            <v>Commercial</v>
          </cell>
          <cell r="G156" t="str">
            <v>Y</v>
          </cell>
          <cell r="M156" t="str">
            <v>NC, RENO, REPL</v>
          </cell>
          <cell r="N156" t="str">
            <v>Standard forced air unit heater</v>
          </cell>
          <cell r="O156">
            <v>2020</v>
          </cell>
          <cell r="P156">
            <v>2029</v>
          </cell>
          <cell r="Q156" t="str">
            <v>Warehouse</v>
          </cell>
          <cell r="R156" t="str">
            <v/>
          </cell>
          <cell r="S156">
            <v>0</v>
          </cell>
          <cell r="T156">
            <v>0</v>
          </cell>
          <cell r="U156">
            <v>0</v>
          </cell>
          <cell r="V156">
            <v>20.275946555438679</v>
          </cell>
          <cell r="W156">
            <v>0.45518207282913159</v>
          </cell>
          <cell r="X156" t="str">
            <v>-</v>
          </cell>
          <cell r="Y156" t="str">
            <v>-</v>
          </cell>
          <cell r="Z156" t="e">
            <v>#VALUE!</v>
          </cell>
          <cell r="AA156">
            <v>0</v>
          </cell>
          <cell r="AB156">
            <v>0</v>
          </cell>
          <cell r="AC156">
            <v>200</v>
          </cell>
          <cell r="AD156">
            <v>9.8639044768222366</v>
          </cell>
          <cell r="AE156" t="str">
            <v>-</v>
          </cell>
          <cell r="AF156" t="e">
            <v>#VALUE!</v>
          </cell>
          <cell r="AG156">
            <v>0</v>
          </cell>
          <cell r="AH156">
            <v>0</v>
          </cell>
          <cell r="AI156">
            <v>0</v>
          </cell>
          <cell r="AJ156">
            <v>0</v>
          </cell>
          <cell r="AK156">
            <v>0</v>
          </cell>
          <cell r="AL156" t="str">
            <v>-</v>
          </cell>
          <cell r="AM156" t="str">
            <v>-</v>
          </cell>
          <cell r="AN156" t="str">
            <v/>
          </cell>
          <cell r="AO156">
            <v>0</v>
          </cell>
          <cell r="AP156" t="str">
            <v>-</v>
          </cell>
          <cell r="AQ156">
            <v>0</v>
          </cell>
          <cell r="AR156" t="str">
            <v>-</v>
          </cell>
          <cell r="AS156">
            <v>0</v>
          </cell>
          <cell r="AT156" t="str">
            <v/>
          </cell>
          <cell r="AU156">
            <v>0</v>
          </cell>
          <cell r="AV156" t="str">
            <v>-</v>
          </cell>
          <cell r="AW156">
            <v>0</v>
          </cell>
          <cell r="AX156" t="str">
            <v>-</v>
          </cell>
          <cell r="AY156">
            <v>0</v>
          </cell>
          <cell r="AZ156" t="str">
            <v/>
          </cell>
          <cell r="BA156">
            <v>0</v>
          </cell>
          <cell r="BB156" t="str">
            <v>-</v>
          </cell>
          <cell r="BC156">
            <v>0</v>
          </cell>
          <cell r="BD156" t="str">
            <v>-</v>
          </cell>
          <cell r="BE156">
            <v>0</v>
          </cell>
          <cell r="BF156" t="str">
            <v/>
          </cell>
          <cell r="BG156">
            <v>0</v>
          </cell>
          <cell r="BH156" t="str">
            <v>-</v>
          </cell>
          <cell r="BI156">
            <v>0</v>
          </cell>
          <cell r="BJ156" t="str">
            <v>-</v>
          </cell>
          <cell r="BK156">
            <v>0</v>
          </cell>
          <cell r="BL156">
            <v>0</v>
          </cell>
          <cell r="BM156" t="str">
            <v>-</v>
          </cell>
          <cell r="BN156">
            <v>17</v>
          </cell>
          <cell r="BO156" t="str">
            <v/>
          </cell>
          <cell r="BP156">
            <v>0</v>
          </cell>
          <cell r="BQ156">
            <v>0</v>
          </cell>
          <cell r="BR156" t="str">
            <v>-</v>
          </cell>
          <cell r="BS156">
            <v>0</v>
          </cell>
          <cell r="BT156">
            <v>0</v>
          </cell>
          <cell r="BU156" t="str">
            <v>-</v>
          </cell>
        </row>
        <row r="157">
          <cell r="A157" t="str">
            <v>100RET</v>
          </cell>
          <cell r="B157">
            <v>100</v>
          </cell>
          <cell r="C157" t="str">
            <v>RET</v>
          </cell>
          <cell r="D157" t="str">
            <v>Space Heating</v>
          </cell>
          <cell r="E157" t="str">
            <v>Infrared Heater</v>
          </cell>
          <cell r="F157" t="str">
            <v>Commercial</v>
          </cell>
          <cell r="G157" t="str">
            <v>Y</v>
          </cell>
          <cell r="M157" t="str">
            <v>RET</v>
          </cell>
          <cell r="N157" t="str">
            <v>Standard forced air unit heater</v>
          </cell>
          <cell r="O157">
            <v>2020</v>
          </cell>
          <cell r="P157">
            <v>2029</v>
          </cell>
          <cell r="Q157" t="str">
            <v>Warehouse</v>
          </cell>
          <cell r="R157" t="str">
            <v/>
          </cell>
          <cell r="S157">
            <v>0</v>
          </cell>
          <cell r="T157">
            <v>0</v>
          </cell>
          <cell r="U157">
            <v>0</v>
          </cell>
          <cell r="V157">
            <v>21.582285503813328</v>
          </cell>
          <cell r="W157">
            <v>0.45518207282913159</v>
          </cell>
          <cell r="X157" t="str">
            <v>-</v>
          </cell>
          <cell r="Y157" t="str">
            <v>-</v>
          </cell>
          <cell r="Z157" t="e">
            <v>#VALUE!</v>
          </cell>
          <cell r="AA157">
            <v>0</v>
          </cell>
          <cell r="AB157">
            <v>0</v>
          </cell>
          <cell r="AC157">
            <v>600</v>
          </cell>
          <cell r="AD157">
            <v>27.800577464049731</v>
          </cell>
          <cell r="AE157" t="str">
            <v>-</v>
          </cell>
          <cell r="AF157" t="e">
            <v>#VALUE!</v>
          </cell>
          <cell r="AG157">
            <v>17</v>
          </cell>
          <cell r="AH157">
            <v>12</v>
          </cell>
          <cell r="AI157">
            <v>400</v>
          </cell>
          <cell r="AJ157">
            <v>18.533718309366488</v>
          </cell>
          <cell r="AK157">
            <v>1</v>
          </cell>
          <cell r="AL157" t="str">
            <v>-</v>
          </cell>
          <cell r="AM157" t="str">
            <v>-</v>
          </cell>
          <cell r="AN157" t="str">
            <v/>
          </cell>
          <cell r="AO157">
            <v>0</v>
          </cell>
          <cell r="AP157" t="str">
            <v>-</v>
          </cell>
          <cell r="AQ157">
            <v>0</v>
          </cell>
          <cell r="AR157" t="str">
            <v>-</v>
          </cell>
          <cell r="AS157">
            <v>0</v>
          </cell>
          <cell r="AT157" t="str">
            <v/>
          </cell>
          <cell r="AU157">
            <v>0</v>
          </cell>
          <cell r="AV157" t="str">
            <v>-</v>
          </cell>
          <cell r="AW157">
            <v>0</v>
          </cell>
          <cell r="AX157" t="str">
            <v>-</v>
          </cell>
          <cell r="AY157">
            <v>0</v>
          </cell>
          <cell r="AZ157" t="str">
            <v/>
          </cell>
          <cell r="BA157">
            <v>0</v>
          </cell>
          <cell r="BB157" t="str">
            <v>-</v>
          </cell>
          <cell r="BC157">
            <v>0</v>
          </cell>
          <cell r="BD157" t="str">
            <v>-</v>
          </cell>
          <cell r="BE157">
            <v>0</v>
          </cell>
          <cell r="BF157" t="str">
            <v/>
          </cell>
          <cell r="BG157">
            <v>0</v>
          </cell>
          <cell r="BH157" t="str">
            <v>-</v>
          </cell>
          <cell r="BI157">
            <v>0</v>
          </cell>
          <cell r="BJ157" t="str">
            <v>-</v>
          </cell>
          <cell r="BK157">
            <v>0</v>
          </cell>
          <cell r="BL157">
            <v>0</v>
          </cell>
          <cell r="BM157" t="str">
            <v>-</v>
          </cell>
          <cell r="BN157">
            <v>17</v>
          </cell>
          <cell r="BO157" t="str">
            <v/>
          </cell>
          <cell r="BP157">
            <v>0</v>
          </cell>
          <cell r="BQ157">
            <v>0</v>
          </cell>
          <cell r="BR157" t="str">
            <v>-</v>
          </cell>
          <cell r="BS157">
            <v>0</v>
          </cell>
          <cell r="BT157">
            <v>0</v>
          </cell>
          <cell r="BU157" t="str">
            <v>-</v>
          </cell>
        </row>
        <row r="158">
          <cell r="A158" t="str">
            <v>101RET</v>
          </cell>
          <cell r="B158">
            <v>101</v>
          </cell>
          <cell r="C158" t="str">
            <v>RET</v>
          </cell>
          <cell r="D158" t="str">
            <v>Space Heating</v>
          </cell>
          <cell r="E158" t="str">
            <v>Infrared Heater</v>
          </cell>
          <cell r="F158" t="str">
            <v>Commercial</v>
          </cell>
          <cell r="G158" t="str">
            <v>Y</v>
          </cell>
          <cell r="M158" t="str">
            <v>RET</v>
          </cell>
          <cell r="N158" t="str">
            <v>Standard forced air unit heater</v>
          </cell>
          <cell r="O158">
            <v>2020</v>
          </cell>
          <cell r="P158">
            <v>2029</v>
          </cell>
          <cell r="Q158" t="str">
            <v>Warehouse</v>
          </cell>
          <cell r="R158" t="str">
            <v/>
          </cell>
          <cell r="S158">
            <v>0</v>
          </cell>
          <cell r="T158">
            <v>0</v>
          </cell>
          <cell r="U158">
            <v>0</v>
          </cell>
          <cell r="V158">
            <v>20.275946555438679</v>
          </cell>
          <cell r="W158">
            <v>0.45518207282913159</v>
          </cell>
          <cell r="X158" t="str">
            <v>-</v>
          </cell>
          <cell r="Y158" t="str">
            <v>-</v>
          </cell>
          <cell r="Z158" t="e">
            <v>#VALUE!</v>
          </cell>
          <cell r="AA158">
            <v>0</v>
          </cell>
          <cell r="AB158">
            <v>0</v>
          </cell>
          <cell r="AC158">
            <v>600</v>
          </cell>
          <cell r="AD158">
            <v>29.591713430466712</v>
          </cell>
          <cell r="AE158" t="str">
            <v>-</v>
          </cell>
          <cell r="AF158" t="e">
            <v>#VALUE!</v>
          </cell>
          <cell r="AG158">
            <v>17</v>
          </cell>
          <cell r="AH158">
            <v>12</v>
          </cell>
          <cell r="AI158">
            <v>400</v>
          </cell>
          <cell r="AJ158">
            <v>19.727808953644473</v>
          </cell>
          <cell r="AK158">
            <v>1</v>
          </cell>
          <cell r="AL158" t="str">
            <v>-</v>
          </cell>
          <cell r="AM158" t="str">
            <v>-</v>
          </cell>
          <cell r="AN158" t="str">
            <v/>
          </cell>
          <cell r="AO158">
            <v>0</v>
          </cell>
          <cell r="AP158" t="str">
            <v>-</v>
          </cell>
          <cell r="AQ158">
            <v>0</v>
          </cell>
          <cell r="AR158" t="str">
            <v>-</v>
          </cell>
          <cell r="AS158">
            <v>0</v>
          </cell>
          <cell r="AT158" t="str">
            <v/>
          </cell>
          <cell r="AU158">
            <v>0</v>
          </cell>
          <cell r="AV158" t="str">
            <v>-</v>
          </cell>
          <cell r="AW158">
            <v>0</v>
          </cell>
          <cell r="AX158" t="str">
            <v>-</v>
          </cell>
          <cell r="AY158">
            <v>0</v>
          </cell>
          <cell r="AZ158" t="str">
            <v/>
          </cell>
          <cell r="BA158">
            <v>0</v>
          </cell>
          <cell r="BB158" t="str">
            <v>-</v>
          </cell>
          <cell r="BC158">
            <v>0</v>
          </cell>
          <cell r="BD158" t="str">
            <v>-</v>
          </cell>
          <cell r="BE158">
            <v>0</v>
          </cell>
          <cell r="BF158" t="str">
            <v/>
          </cell>
          <cell r="BG158">
            <v>0</v>
          </cell>
          <cell r="BH158" t="str">
            <v>-</v>
          </cell>
          <cell r="BI158">
            <v>0</v>
          </cell>
          <cell r="BJ158" t="str">
            <v>-</v>
          </cell>
          <cell r="BK158">
            <v>0</v>
          </cell>
          <cell r="BL158">
            <v>0</v>
          </cell>
          <cell r="BM158" t="str">
            <v>-</v>
          </cell>
          <cell r="BN158">
            <v>17</v>
          </cell>
          <cell r="BO158" t="str">
            <v/>
          </cell>
          <cell r="BP158">
            <v>0</v>
          </cell>
          <cell r="BQ158">
            <v>0</v>
          </cell>
          <cell r="BR158" t="str">
            <v>-</v>
          </cell>
          <cell r="BS158">
            <v>0</v>
          </cell>
          <cell r="BT158">
            <v>0</v>
          </cell>
          <cell r="BU158" t="str">
            <v>-</v>
          </cell>
        </row>
        <row r="159">
          <cell r="A159" t="str">
            <v>102RET</v>
          </cell>
          <cell r="B159">
            <v>102</v>
          </cell>
          <cell r="C159" t="str">
            <v>RET</v>
          </cell>
          <cell r="D159" t="str">
            <v>Space Heating</v>
          </cell>
          <cell r="E159" t="str">
            <v>Steam Trap Maintenance</v>
          </cell>
          <cell r="F159" t="str">
            <v>Commercial</v>
          </cell>
          <cell r="G159" t="str">
            <v>Y</v>
          </cell>
          <cell r="M159" t="str">
            <v>RET</v>
          </cell>
          <cell r="N159" t="str">
            <v>Some leaking steam traps</v>
          </cell>
          <cell r="O159">
            <v>2020</v>
          </cell>
          <cell r="P159">
            <v>2029</v>
          </cell>
          <cell r="Q159" t="str">
            <v>Small Office</v>
          </cell>
          <cell r="R159" t="str">
            <v/>
          </cell>
          <cell r="S159">
            <v>0</v>
          </cell>
          <cell r="T159">
            <v>0</v>
          </cell>
          <cell r="U159">
            <v>0</v>
          </cell>
          <cell r="V159">
            <v>10.653179285587262</v>
          </cell>
          <cell r="W159">
            <v>0.5</v>
          </cell>
          <cell r="X159" t="str">
            <v>-</v>
          </cell>
          <cell r="Y159" t="str">
            <v>NY TRM V6.1</v>
          </cell>
          <cell r="Z159" t="e">
            <v>#VALUE!</v>
          </cell>
          <cell r="AA159">
            <v>0</v>
          </cell>
          <cell r="AB159">
            <v>0</v>
          </cell>
          <cell r="AC159">
            <v>77</v>
          </cell>
          <cell r="AD159">
            <v>7.2278892465626363</v>
          </cell>
          <cell r="AE159" t="str">
            <v>MN TRM 2018</v>
          </cell>
          <cell r="AF159" t="e">
            <v>#VALUE!</v>
          </cell>
          <cell r="AG159">
            <v>0</v>
          </cell>
          <cell r="AH159">
            <v>0</v>
          </cell>
          <cell r="AI159">
            <v>0</v>
          </cell>
          <cell r="AJ159">
            <v>0</v>
          </cell>
          <cell r="AK159">
            <v>0</v>
          </cell>
          <cell r="AL159" t="str">
            <v>-</v>
          </cell>
          <cell r="AM159" t="str">
            <v>-</v>
          </cell>
          <cell r="AN159" t="str">
            <v/>
          </cell>
          <cell r="AO159">
            <v>0</v>
          </cell>
          <cell r="AP159" t="str">
            <v>-</v>
          </cell>
          <cell r="AQ159">
            <v>0</v>
          </cell>
          <cell r="AR159" t="str">
            <v>-</v>
          </cell>
          <cell r="AS159">
            <v>0</v>
          </cell>
          <cell r="AT159" t="str">
            <v/>
          </cell>
          <cell r="AU159">
            <v>0</v>
          </cell>
          <cell r="AV159" t="str">
            <v>-</v>
          </cell>
          <cell r="AW159">
            <v>0</v>
          </cell>
          <cell r="AX159" t="str">
            <v>-</v>
          </cell>
          <cell r="AY159">
            <v>0</v>
          </cell>
          <cell r="AZ159" t="str">
            <v/>
          </cell>
          <cell r="BA159">
            <v>0</v>
          </cell>
          <cell r="BB159" t="str">
            <v>-</v>
          </cell>
          <cell r="BC159">
            <v>0</v>
          </cell>
          <cell r="BD159" t="str">
            <v>-</v>
          </cell>
          <cell r="BE159">
            <v>0</v>
          </cell>
          <cell r="BF159" t="str">
            <v/>
          </cell>
          <cell r="BG159">
            <v>0</v>
          </cell>
          <cell r="BH159" t="str">
            <v>-</v>
          </cell>
          <cell r="BI159">
            <v>0</v>
          </cell>
          <cell r="BJ159" t="str">
            <v>-</v>
          </cell>
          <cell r="BK159">
            <v>0</v>
          </cell>
          <cell r="BL159">
            <v>0</v>
          </cell>
          <cell r="BM159" t="str">
            <v>-</v>
          </cell>
          <cell r="BN159">
            <v>6</v>
          </cell>
          <cell r="BO159" t="str">
            <v/>
          </cell>
          <cell r="BP159">
            <v>0</v>
          </cell>
          <cell r="BQ159">
            <v>0</v>
          </cell>
          <cell r="BR159" t="str">
            <v>-</v>
          </cell>
          <cell r="BS159">
            <v>0</v>
          </cell>
          <cell r="BT159">
            <v>0</v>
          </cell>
          <cell r="BU159" t="str">
            <v>-</v>
          </cell>
        </row>
        <row r="160">
          <cell r="A160" t="str">
            <v>103RET</v>
          </cell>
          <cell r="B160">
            <v>103</v>
          </cell>
          <cell r="C160" t="str">
            <v>RET</v>
          </cell>
          <cell r="D160" t="str">
            <v>Space Heating</v>
          </cell>
          <cell r="E160" t="str">
            <v>Steam Trap Maintenance</v>
          </cell>
          <cell r="F160" t="str">
            <v>Commercial</v>
          </cell>
          <cell r="G160" t="str">
            <v>Y</v>
          </cell>
          <cell r="M160" t="str">
            <v>RET</v>
          </cell>
          <cell r="N160" t="str">
            <v>Some leaking steam traps</v>
          </cell>
          <cell r="O160">
            <v>2020</v>
          </cell>
          <cell r="P160">
            <v>2029</v>
          </cell>
          <cell r="Q160" t="str">
            <v>Small Office</v>
          </cell>
          <cell r="R160" t="str">
            <v/>
          </cell>
          <cell r="S160">
            <v>0</v>
          </cell>
          <cell r="T160">
            <v>0</v>
          </cell>
          <cell r="U160">
            <v>0</v>
          </cell>
          <cell r="V160">
            <v>10.653179285587262</v>
          </cell>
          <cell r="W160">
            <v>0.5</v>
          </cell>
          <cell r="X160" t="str">
            <v>-</v>
          </cell>
          <cell r="Y160" t="str">
            <v>-</v>
          </cell>
          <cell r="Z160" t="e">
            <v>#VALUE!</v>
          </cell>
          <cell r="AA160">
            <v>0</v>
          </cell>
          <cell r="AB160">
            <v>0</v>
          </cell>
          <cell r="AC160">
            <v>77</v>
          </cell>
          <cell r="AD160">
            <v>7.2278892465626363</v>
          </cell>
          <cell r="AE160" t="str">
            <v>-</v>
          </cell>
          <cell r="AF160" t="e">
            <v>#VALUE!</v>
          </cell>
          <cell r="AG160">
            <v>0</v>
          </cell>
          <cell r="AH160">
            <v>0</v>
          </cell>
          <cell r="AI160">
            <v>0</v>
          </cell>
          <cell r="AJ160">
            <v>0</v>
          </cell>
          <cell r="AK160">
            <v>0</v>
          </cell>
          <cell r="AL160" t="str">
            <v>-</v>
          </cell>
          <cell r="AM160" t="str">
            <v>-</v>
          </cell>
          <cell r="AN160" t="str">
            <v/>
          </cell>
          <cell r="AO160">
            <v>0</v>
          </cell>
          <cell r="AP160" t="str">
            <v>-</v>
          </cell>
          <cell r="AQ160">
            <v>0</v>
          </cell>
          <cell r="AR160" t="str">
            <v>-</v>
          </cell>
          <cell r="AS160">
            <v>0</v>
          </cell>
          <cell r="AT160" t="str">
            <v/>
          </cell>
          <cell r="AU160">
            <v>0</v>
          </cell>
          <cell r="AV160" t="str">
            <v>-</v>
          </cell>
          <cell r="AW160">
            <v>0</v>
          </cell>
          <cell r="AX160" t="str">
            <v>-</v>
          </cell>
          <cell r="AY160">
            <v>0</v>
          </cell>
          <cell r="AZ160" t="str">
            <v/>
          </cell>
          <cell r="BA160">
            <v>0</v>
          </cell>
          <cell r="BB160" t="str">
            <v>-</v>
          </cell>
          <cell r="BC160">
            <v>0</v>
          </cell>
          <cell r="BD160" t="str">
            <v>-</v>
          </cell>
          <cell r="BE160">
            <v>0</v>
          </cell>
          <cell r="BF160" t="str">
            <v/>
          </cell>
          <cell r="BG160">
            <v>0</v>
          </cell>
          <cell r="BH160" t="str">
            <v>-</v>
          </cell>
          <cell r="BI160">
            <v>0</v>
          </cell>
          <cell r="BJ160" t="str">
            <v>-</v>
          </cell>
          <cell r="BK160">
            <v>0</v>
          </cell>
          <cell r="BL160">
            <v>0</v>
          </cell>
          <cell r="BM160" t="str">
            <v>-</v>
          </cell>
          <cell r="BN160">
            <v>6</v>
          </cell>
          <cell r="BO160" t="str">
            <v/>
          </cell>
          <cell r="BP160">
            <v>0</v>
          </cell>
          <cell r="BQ160">
            <v>0</v>
          </cell>
          <cell r="BR160" t="str">
            <v>-</v>
          </cell>
          <cell r="BS160">
            <v>0</v>
          </cell>
          <cell r="BT160">
            <v>0</v>
          </cell>
          <cell r="BU160" t="str">
            <v>-</v>
          </cell>
        </row>
        <row r="161">
          <cell r="A161" t="str">
            <v>104RET</v>
          </cell>
          <cell r="B161">
            <v>104</v>
          </cell>
          <cell r="C161" t="str">
            <v>RET</v>
          </cell>
          <cell r="D161" t="str">
            <v>Space Heating</v>
          </cell>
          <cell r="E161" t="str">
            <v>Steam Trap Maintenance</v>
          </cell>
          <cell r="F161" t="str">
            <v>Commercial</v>
          </cell>
          <cell r="G161" t="str">
            <v>Y</v>
          </cell>
          <cell r="M161" t="str">
            <v>RET</v>
          </cell>
          <cell r="N161" t="str">
            <v>Some leaking steam traps</v>
          </cell>
          <cell r="O161">
            <v>2020</v>
          </cell>
          <cell r="P161">
            <v>2029</v>
          </cell>
          <cell r="Q161" t="str">
            <v>Small Office</v>
          </cell>
          <cell r="R161" t="str">
            <v/>
          </cell>
          <cell r="S161">
            <v>0</v>
          </cell>
          <cell r="T161">
            <v>0</v>
          </cell>
          <cell r="U161">
            <v>0</v>
          </cell>
          <cell r="V161">
            <v>10.653179285587262</v>
          </cell>
          <cell r="W161">
            <v>0.5</v>
          </cell>
          <cell r="X161" t="str">
            <v>-</v>
          </cell>
          <cell r="Y161" t="str">
            <v>-</v>
          </cell>
          <cell r="Z161" t="e">
            <v>#VALUE!</v>
          </cell>
          <cell r="AA161">
            <v>0</v>
          </cell>
          <cell r="AB161">
            <v>0</v>
          </cell>
          <cell r="AC161">
            <v>77</v>
          </cell>
          <cell r="AD161">
            <v>7.2278892465626363</v>
          </cell>
          <cell r="AE161" t="str">
            <v>-</v>
          </cell>
          <cell r="AF161" t="e">
            <v>#VALUE!</v>
          </cell>
          <cell r="AG161">
            <v>0</v>
          </cell>
          <cell r="AH161">
            <v>0</v>
          </cell>
          <cell r="AI161">
            <v>0</v>
          </cell>
          <cell r="AJ161">
            <v>0</v>
          </cell>
          <cell r="AK161">
            <v>0</v>
          </cell>
          <cell r="AL161" t="str">
            <v>-</v>
          </cell>
          <cell r="AM161" t="str">
            <v>-</v>
          </cell>
          <cell r="AN161" t="str">
            <v/>
          </cell>
          <cell r="AO161">
            <v>0</v>
          </cell>
          <cell r="AP161" t="str">
            <v>-</v>
          </cell>
          <cell r="AQ161">
            <v>0</v>
          </cell>
          <cell r="AR161" t="str">
            <v>-</v>
          </cell>
          <cell r="AS161">
            <v>0</v>
          </cell>
          <cell r="AT161" t="str">
            <v/>
          </cell>
          <cell r="AU161">
            <v>0</v>
          </cell>
          <cell r="AV161" t="str">
            <v>-</v>
          </cell>
          <cell r="AW161">
            <v>0</v>
          </cell>
          <cell r="AX161" t="str">
            <v>-</v>
          </cell>
          <cell r="AY161">
            <v>0</v>
          </cell>
          <cell r="AZ161" t="str">
            <v/>
          </cell>
          <cell r="BA161">
            <v>0</v>
          </cell>
          <cell r="BB161" t="str">
            <v>-</v>
          </cell>
          <cell r="BC161">
            <v>0</v>
          </cell>
          <cell r="BD161" t="str">
            <v>-</v>
          </cell>
          <cell r="BE161">
            <v>0</v>
          </cell>
          <cell r="BF161" t="str">
            <v/>
          </cell>
          <cell r="BG161">
            <v>0</v>
          </cell>
          <cell r="BH161" t="str">
            <v>-</v>
          </cell>
          <cell r="BI161">
            <v>0</v>
          </cell>
          <cell r="BJ161" t="str">
            <v>-</v>
          </cell>
          <cell r="BK161">
            <v>0</v>
          </cell>
          <cell r="BL161">
            <v>0</v>
          </cell>
          <cell r="BM161" t="str">
            <v>-</v>
          </cell>
          <cell r="BN161">
            <v>6</v>
          </cell>
          <cell r="BO161" t="str">
            <v/>
          </cell>
          <cell r="BP161">
            <v>0</v>
          </cell>
          <cell r="BQ161">
            <v>0</v>
          </cell>
          <cell r="BR161" t="str">
            <v>-</v>
          </cell>
          <cell r="BS161">
            <v>0</v>
          </cell>
          <cell r="BT161">
            <v>0</v>
          </cell>
          <cell r="BU161" t="str">
            <v>-</v>
          </cell>
        </row>
        <row r="162">
          <cell r="A162" t="str">
            <v>105MD</v>
          </cell>
          <cell r="B162">
            <v>105</v>
          </cell>
          <cell r="C162" t="str">
            <v>MD</v>
          </cell>
          <cell r="D162" t="str">
            <v>Cooling</v>
          </cell>
          <cell r="E162" t="str">
            <v>Windows</v>
          </cell>
          <cell r="F162" t="str">
            <v>Commercial</v>
          </cell>
          <cell r="G162" t="str">
            <v>Y</v>
          </cell>
          <cell r="M162" t="str">
            <v>NC,RENO</v>
          </cell>
          <cell r="N162" t="str">
            <v>Standard Windows</v>
          </cell>
          <cell r="O162">
            <v>2020</v>
          </cell>
          <cell r="P162">
            <v>2029</v>
          </cell>
          <cell r="Q162" t="str">
            <v>Small Office</v>
          </cell>
          <cell r="R162" t="str">
            <v/>
          </cell>
          <cell r="S162">
            <v>0</v>
          </cell>
          <cell r="T162">
            <v>0</v>
          </cell>
          <cell r="U162">
            <v>0</v>
          </cell>
          <cell r="V162">
            <v>0</v>
          </cell>
          <cell r="W162">
            <v>0.15666666666666668</v>
          </cell>
          <cell r="X162" t="str">
            <v>-</v>
          </cell>
          <cell r="Y162" t="str">
            <v>CBECS, NY TRM V6.1, NY Commercial Baseline Data</v>
          </cell>
          <cell r="Z162" t="e">
            <v>#VALUE!</v>
          </cell>
          <cell r="AA162">
            <v>0</v>
          </cell>
          <cell r="AB162">
            <v>0</v>
          </cell>
          <cell r="AC162">
            <v>0</v>
          </cell>
          <cell r="AD162">
            <v>7.8014184397163122</v>
          </cell>
          <cell r="AE162" t="str">
            <v>Mid Atlantic TRM</v>
          </cell>
          <cell r="AF162" t="e">
            <v>#VALUE!</v>
          </cell>
          <cell r="AG162">
            <v>0</v>
          </cell>
          <cell r="AH162">
            <v>0</v>
          </cell>
          <cell r="AI162">
            <v>0</v>
          </cell>
          <cell r="AJ162">
            <v>0</v>
          </cell>
          <cell r="AK162">
            <v>0</v>
          </cell>
          <cell r="AL162" t="str">
            <v>-</v>
          </cell>
          <cell r="AM162" t="str">
            <v>-</v>
          </cell>
          <cell r="AN162" t="str">
            <v/>
          </cell>
          <cell r="AO162">
            <v>0</v>
          </cell>
          <cell r="AP162" t="str">
            <v>-</v>
          </cell>
          <cell r="AQ162">
            <v>0</v>
          </cell>
          <cell r="AR162" t="str">
            <v>-</v>
          </cell>
          <cell r="AS162">
            <v>0</v>
          </cell>
          <cell r="AT162" t="str">
            <v/>
          </cell>
          <cell r="AU162">
            <v>0</v>
          </cell>
          <cell r="AV162" t="str">
            <v>-</v>
          </cell>
          <cell r="AW162">
            <v>0</v>
          </cell>
          <cell r="AX162" t="str">
            <v>-</v>
          </cell>
          <cell r="AY162">
            <v>0</v>
          </cell>
          <cell r="AZ162" t="str">
            <v/>
          </cell>
          <cell r="BA162">
            <v>0</v>
          </cell>
          <cell r="BB162" t="str">
            <v>-</v>
          </cell>
          <cell r="BC162">
            <v>0</v>
          </cell>
          <cell r="BD162" t="str">
            <v>-</v>
          </cell>
          <cell r="BE162">
            <v>0</v>
          </cell>
          <cell r="BF162" t="str">
            <v/>
          </cell>
          <cell r="BG162">
            <v>0</v>
          </cell>
          <cell r="BH162" t="str">
            <v>-</v>
          </cell>
          <cell r="BI162">
            <v>0</v>
          </cell>
          <cell r="BJ162" t="str">
            <v>-</v>
          </cell>
          <cell r="BK162">
            <v>0</v>
          </cell>
          <cell r="BL162">
            <v>0</v>
          </cell>
          <cell r="BM162" t="str">
            <v>-</v>
          </cell>
          <cell r="BN162">
            <v>20</v>
          </cell>
          <cell r="BO162" t="str">
            <v/>
          </cell>
          <cell r="BP162">
            <v>0</v>
          </cell>
          <cell r="BQ162">
            <v>0</v>
          </cell>
          <cell r="BR162" t="str">
            <v>-</v>
          </cell>
          <cell r="BS162">
            <v>0</v>
          </cell>
          <cell r="BT162">
            <v>0</v>
          </cell>
          <cell r="BU162" t="str">
            <v>-</v>
          </cell>
        </row>
        <row r="163">
          <cell r="A163" t="str">
            <v>106MD</v>
          </cell>
          <cell r="B163">
            <v>106</v>
          </cell>
          <cell r="C163" t="str">
            <v>MD</v>
          </cell>
          <cell r="D163" t="str">
            <v>Space Heating</v>
          </cell>
          <cell r="E163" t="str">
            <v>Windows</v>
          </cell>
          <cell r="F163" t="str">
            <v>Commercial</v>
          </cell>
          <cell r="G163" t="str">
            <v>Y</v>
          </cell>
          <cell r="M163" t="str">
            <v>NC,RENO</v>
          </cell>
          <cell r="N163" t="str">
            <v>Standard Windows</v>
          </cell>
          <cell r="O163">
            <v>2020</v>
          </cell>
          <cell r="P163">
            <v>2029</v>
          </cell>
          <cell r="Q163" t="str">
            <v>Small Office</v>
          </cell>
          <cell r="R163" t="str">
            <v/>
          </cell>
          <cell r="S163">
            <v>0</v>
          </cell>
          <cell r="T163">
            <v>0</v>
          </cell>
          <cell r="U163">
            <v>0</v>
          </cell>
          <cell r="V163">
            <v>0</v>
          </cell>
          <cell r="W163">
            <v>8.5798816568047345E-2</v>
          </cell>
          <cell r="X163" t="str">
            <v>-</v>
          </cell>
          <cell r="Y163" t="str">
            <v>-</v>
          </cell>
          <cell r="Z163" t="e">
            <v>#VALUE!</v>
          </cell>
          <cell r="AA163">
            <v>0</v>
          </cell>
          <cell r="AB163">
            <v>0</v>
          </cell>
          <cell r="AC163">
            <v>0</v>
          </cell>
          <cell r="AD163">
            <v>0</v>
          </cell>
          <cell r="AE163" t="str">
            <v>-</v>
          </cell>
          <cell r="AF163" t="e">
            <v>#VALUE!</v>
          </cell>
          <cell r="AG163">
            <v>0</v>
          </cell>
          <cell r="AH163">
            <v>0</v>
          </cell>
          <cell r="AI163">
            <v>0</v>
          </cell>
          <cell r="AJ163">
            <v>0</v>
          </cell>
          <cell r="AK163">
            <v>0</v>
          </cell>
          <cell r="AL163" t="str">
            <v>-</v>
          </cell>
          <cell r="AM163" t="str">
            <v>-</v>
          </cell>
          <cell r="AN163" t="str">
            <v/>
          </cell>
          <cell r="AO163">
            <v>0</v>
          </cell>
          <cell r="AP163" t="str">
            <v>-</v>
          </cell>
          <cell r="AQ163">
            <v>0</v>
          </cell>
          <cell r="AR163" t="str">
            <v>-</v>
          </cell>
          <cell r="AS163">
            <v>0</v>
          </cell>
          <cell r="AT163" t="str">
            <v/>
          </cell>
          <cell r="AU163">
            <v>0</v>
          </cell>
          <cell r="AV163" t="str">
            <v>-</v>
          </cell>
          <cell r="AW163">
            <v>0</v>
          </cell>
          <cell r="AX163" t="str">
            <v>-</v>
          </cell>
          <cell r="AY163">
            <v>0</v>
          </cell>
          <cell r="AZ163" t="str">
            <v/>
          </cell>
          <cell r="BA163">
            <v>0</v>
          </cell>
          <cell r="BB163" t="str">
            <v>-</v>
          </cell>
          <cell r="BC163">
            <v>0</v>
          </cell>
          <cell r="BD163" t="str">
            <v>-</v>
          </cell>
          <cell r="BE163">
            <v>0</v>
          </cell>
          <cell r="BF163" t="str">
            <v/>
          </cell>
          <cell r="BG163">
            <v>0</v>
          </cell>
          <cell r="BH163" t="str">
            <v>-</v>
          </cell>
          <cell r="BI163">
            <v>0</v>
          </cell>
          <cell r="BJ163" t="str">
            <v>-</v>
          </cell>
          <cell r="BK163">
            <v>0</v>
          </cell>
          <cell r="BL163">
            <v>0</v>
          </cell>
          <cell r="BM163" t="str">
            <v>-</v>
          </cell>
          <cell r="BN163">
            <v>20</v>
          </cell>
          <cell r="BO163" t="str">
            <v/>
          </cell>
          <cell r="BP163">
            <v>0</v>
          </cell>
          <cell r="BQ163">
            <v>0</v>
          </cell>
          <cell r="BR163" t="str">
            <v>-</v>
          </cell>
          <cell r="BS163">
            <v>0</v>
          </cell>
          <cell r="BT163">
            <v>0</v>
          </cell>
          <cell r="BU163" t="str">
            <v>-</v>
          </cell>
        </row>
        <row r="164">
          <cell r="A164" t="str">
            <v>107MD</v>
          </cell>
          <cell r="B164">
            <v>107</v>
          </cell>
          <cell r="C164" t="str">
            <v>MD</v>
          </cell>
          <cell r="D164" t="str">
            <v>Cooling</v>
          </cell>
          <cell r="E164" t="str">
            <v>Windows</v>
          </cell>
          <cell r="F164" t="str">
            <v>Commercial</v>
          </cell>
          <cell r="G164" t="str">
            <v>Y</v>
          </cell>
          <cell r="M164" t="str">
            <v>NC,RENO</v>
          </cell>
          <cell r="N164" t="str">
            <v>Standard Windows</v>
          </cell>
          <cell r="O164">
            <v>2020</v>
          </cell>
          <cell r="P164">
            <v>2029</v>
          </cell>
          <cell r="Q164" t="str">
            <v>Small Office</v>
          </cell>
          <cell r="R164" t="str">
            <v/>
          </cell>
          <cell r="S164">
            <v>0</v>
          </cell>
          <cell r="T164">
            <v>0</v>
          </cell>
          <cell r="U164">
            <v>0</v>
          </cell>
          <cell r="V164">
            <v>0</v>
          </cell>
          <cell r="W164">
            <v>0.15666666666666668</v>
          </cell>
          <cell r="X164" t="str">
            <v>-</v>
          </cell>
          <cell r="Y164" t="str">
            <v>-</v>
          </cell>
          <cell r="Z164" t="e">
            <v>#VALUE!</v>
          </cell>
          <cell r="AA164">
            <v>0</v>
          </cell>
          <cell r="AB164">
            <v>0</v>
          </cell>
          <cell r="AC164">
            <v>0</v>
          </cell>
          <cell r="AD164">
            <v>7.8014184397163122</v>
          </cell>
          <cell r="AE164" t="str">
            <v>-</v>
          </cell>
          <cell r="AF164" t="e">
            <v>#VALUE!</v>
          </cell>
          <cell r="AG164">
            <v>0</v>
          </cell>
          <cell r="AH164">
            <v>0</v>
          </cell>
          <cell r="AI164">
            <v>0</v>
          </cell>
          <cell r="AJ164">
            <v>0</v>
          </cell>
          <cell r="AK164">
            <v>0</v>
          </cell>
          <cell r="AL164" t="str">
            <v>-</v>
          </cell>
          <cell r="AM164" t="str">
            <v>-</v>
          </cell>
          <cell r="AN164" t="str">
            <v/>
          </cell>
          <cell r="AO164">
            <v>0</v>
          </cell>
          <cell r="AP164" t="str">
            <v>-</v>
          </cell>
          <cell r="AQ164">
            <v>0</v>
          </cell>
          <cell r="AR164" t="str">
            <v>-</v>
          </cell>
          <cell r="AS164">
            <v>0</v>
          </cell>
          <cell r="AT164" t="str">
            <v/>
          </cell>
          <cell r="AU164">
            <v>0</v>
          </cell>
          <cell r="AV164" t="str">
            <v>-</v>
          </cell>
          <cell r="AW164">
            <v>0</v>
          </cell>
          <cell r="AX164" t="str">
            <v>-</v>
          </cell>
          <cell r="AY164">
            <v>0</v>
          </cell>
          <cell r="AZ164" t="str">
            <v/>
          </cell>
          <cell r="BA164">
            <v>0</v>
          </cell>
          <cell r="BB164" t="str">
            <v>-</v>
          </cell>
          <cell r="BC164">
            <v>0</v>
          </cell>
          <cell r="BD164" t="str">
            <v>-</v>
          </cell>
          <cell r="BE164">
            <v>0</v>
          </cell>
          <cell r="BF164" t="str">
            <v/>
          </cell>
          <cell r="BG164">
            <v>0</v>
          </cell>
          <cell r="BH164" t="str">
            <v>-</v>
          </cell>
          <cell r="BI164">
            <v>0</v>
          </cell>
          <cell r="BJ164" t="str">
            <v>-</v>
          </cell>
          <cell r="BK164">
            <v>0</v>
          </cell>
          <cell r="BL164">
            <v>0</v>
          </cell>
          <cell r="BM164" t="str">
            <v>-</v>
          </cell>
          <cell r="BN164">
            <v>20</v>
          </cell>
          <cell r="BO164" t="str">
            <v/>
          </cell>
          <cell r="BP164">
            <v>0</v>
          </cell>
          <cell r="BQ164">
            <v>0</v>
          </cell>
          <cell r="BR164" t="str">
            <v>-</v>
          </cell>
          <cell r="BS164">
            <v>0</v>
          </cell>
          <cell r="BT164">
            <v>0</v>
          </cell>
          <cell r="BU164" t="str">
            <v>-</v>
          </cell>
        </row>
        <row r="165">
          <cell r="A165" t="str">
            <v>108MD</v>
          </cell>
          <cell r="B165">
            <v>108</v>
          </cell>
          <cell r="C165" t="str">
            <v>MD</v>
          </cell>
          <cell r="D165" t="str">
            <v>Space Heating</v>
          </cell>
          <cell r="E165" t="str">
            <v>Windows</v>
          </cell>
          <cell r="F165" t="str">
            <v>Commercial</v>
          </cell>
          <cell r="G165" t="str">
            <v>Y</v>
          </cell>
          <cell r="M165" t="str">
            <v>NC,RENO</v>
          </cell>
          <cell r="N165" t="str">
            <v>Standard Windows</v>
          </cell>
          <cell r="O165">
            <v>2020</v>
          </cell>
          <cell r="P165">
            <v>2029</v>
          </cell>
          <cell r="Q165" t="str">
            <v>Small Office</v>
          </cell>
          <cell r="R165" t="str">
            <v/>
          </cell>
          <cell r="S165">
            <v>0</v>
          </cell>
          <cell r="T165">
            <v>0</v>
          </cell>
          <cell r="U165">
            <v>0</v>
          </cell>
          <cell r="V165">
            <v>0</v>
          </cell>
          <cell r="W165">
            <v>8.5798816568047345E-2</v>
          </cell>
          <cell r="X165" t="str">
            <v>-</v>
          </cell>
          <cell r="Y165" t="str">
            <v>-</v>
          </cell>
          <cell r="Z165" t="e">
            <v>#VALUE!</v>
          </cell>
          <cell r="AA165">
            <v>0</v>
          </cell>
          <cell r="AB165">
            <v>0</v>
          </cell>
          <cell r="AC165">
            <v>0</v>
          </cell>
          <cell r="AD165">
            <v>0</v>
          </cell>
          <cell r="AE165" t="str">
            <v>-</v>
          </cell>
          <cell r="AF165" t="e">
            <v>#VALUE!</v>
          </cell>
          <cell r="AG165">
            <v>0</v>
          </cell>
          <cell r="AH165">
            <v>0</v>
          </cell>
          <cell r="AI165">
            <v>0</v>
          </cell>
          <cell r="AJ165">
            <v>0</v>
          </cell>
          <cell r="AK165">
            <v>0</v>
          </cell>
          <cell r="AL165" t="str">
            <v>-</v>
          </cell>
          <cell r="AM165" t="str">
            <v>-</v>
          </cell>
          <cell r="AN165" t="str">
            <v/>
          </cell>
          <cell r="AO165">
            <v>0</v>
          </cell>
          <cell r="AP165" t="str">
            <v>-</v>
          </cell>
          <cell r="AQ165">
            <v>0</v>
          </cell>
          <cell r="AR165" t="str">
            <v>-</v>
          </cell>
          <cell r="AS165">
            <v>0</v>
          </cell>
          <cell r="AT165" t="str">
            <v/>
          </cell>
          <cell r="AU165">
            <v>0</v>
          </cell>
          <cell r="AV165" t="str">
            <v>-</v>
          </cell>
          <cell r="AW165">
            <v>0</v>
          </cell>
          <cell r="AX165" t="str">
            <v>-</v>
          </cell>
          <cell r="AY165">
            <v>0</v>
          </cell>
          <cell r="AZ165" t="str">
            <v/>
          </cell>
          <cell r="BA165">
            <v>0</v>
          </cell>
          <cell r="BB165" t="str">
            <v>-</v>
          </cell>
          <cell r="BC165">
            <v>0</v>
          </cell>
          <cell r="BD165" t="str">
            <v>-</v>
          </cell>
          <cell r="BE165">
            <v>0</v>
          </cell>
          <cell r="BF165" t="str">
            <v/>
          </cell>
          <cell r="BG165">
            <v>0</v>
          </cell>
          <cell r="BH165" t="str">
            <v>-</v>
          </cell>
          <cell r="BI165">
            <v>0</v>
          </cell>
          <cell r="BJ165" t="str">
            <v>-</v>
          </cell>
          <cell r="BK165">
            <v>0</v>
          </cell>
          <cell r="BL165">
            <v>0</v>
          </cell>
          <cell r="BM165" t="str">
            <v>-</v>
          </cell>
          <cell r="BN165">
            <v>20</v>
          </cell>
          <cell r="BO165" t="str">
            <v/>
          </cell>
          <cell r="BP165">
            <v>0</v>
          </cell>
          <cell r="BQ165">
            <v>0</v>
          </cell>
          <cell r="BR165" t="str">
            <v>-</v>
          </cell>
          <cell r="BS165">
            <v>0</v>
          </cell>
          <cell r="BT165">
            <v>0</v>
          </cell>
          <cell r="BU165" t="str">
            <v>-</v>
          </cell>
        </row>
        <row r="166">
          <cell r="A166" t="str">
            <v>109MD</v>
          </cell>
          <cell r="B166">
            <v>109</v>
          </cell>
          <cell r="C166" t="str">
            <v>MD</v>
          </cell>
          <cell r="D166" t="str">
            <v>Cooling</v>
          </cell>
          <cell r="E166" t="str">
            <v>Windows</v>
          </cell>
          <cell r="F166" t="str">
            <v>Commercial</v>
          </cell>
          <cell r="G166" t="str">
            <v>Y</v>
          </cell>
          <cell r="M166" t="str">
            <v>NC,RENO</v>
          </cell>
          <cell r="N166" t="str">
            <v>Standard Windows</v>
          </cell>
          <cell r="O166">
            <v>2020</v>
          </cell>
          <cell r="P166">
            <v>2029</v>
          </cell>
          <cell r="Q166" t="str">
            <v>Small Office</v>
          </cell>
          <cell r="R166" t="str">
            <v/>
          </cell>
          <cell r="S166">
            <v>0</v>
          </cell>
          <cell r="T166">
            <v>0</v>
          </cell>
          <cell r="U166">
            <v>0</v>
          </cell>
          <cell r="V166">
            <v>0</v>
          </cell>
          <cell r="W166">
            <v>0.15666666666666668</v>
          </cell>
          <cell r="X166" t="str">
            <v>-</v>
          </cell>
          <cell r="Y166" t="str">
            <v>-</v>
          </cell>
          <cell r="Z166" t="e">
            <v>#VALUE!</v>
          </cell>
          <cell r="AA166">
            <v>0</v>
          </cell>
          <cell r="AB166">
            <v>0</v>
          </cell>
          <cell r="AC166">
            <v>0</v>
          </cell>
          <cell r="AD166">
            <v>7.8014184397163122</v>
          </cell>
          <cell r="AE166" t="str">
            <v>-</v>
          </cell>
          <cell r="AF166" t="e">
            <v>#VALUE!</v>
          </cell>
          <cell r="AG166">
            <v>0</v>
          </cell>
          <cell r="AH166">
            <v>0</v>
          </cell>
          <cell r="AI166">
            <v>0</v>
          </cell>
          <cell r="AJ166">
            <v>0</v>
          </cell>
          <cell r="AK166">
            <v>0</v>
          </cell>
          <cell r="AL166" t="str">
            <v>-</v>
          </cell>
          <cell r="AM166" t="str">
            <v>-</v>
          </cell>
          <cell r="AN166" t="str">
            <v/>
          </cell>
          <cell r="AO166">
            <v>0</v>
          </cell>
          <cell r="AP166" t="str">
            <v>-</v>
          </cell>
          <cell r="AQ166">
            <v>0</v>
          </cell>
          <cell r="AR166" t="str">
            <v>-</v>
          </cell>
          <cell r="AS166">
            <v>0</v>
          </cell>
          <cell r="AT166" t="str">
            <v/>
          </cell>
          <cell r="AU166">
            <v>0</v>
          </cell>
          <cell r="AV166" t="str">
            <v>-</v>
          </cell>
          <cell r="AW166">
            <v>0</v>
          </cell>
          <cell r="AX166" t="str">
            <v>-</v>
          </cell>
          <cell r="AY166">
            <v>0</v>
          </cell>
          <cell r="AZ166" t="str">
            <v/>
          </cell>
          <cell r="BA166">
            <v>0</v>
          </cell>
          <cell r="BB166" t="str">
            <v>-</v>
          </cell>
          <cell r="BC166">
            <v>0</v>
          </cell>
          <cell r="BD166" t="str">
            <v>-</v>
          </cell>
          <cell r="BE166">
            <v>0</v>
          </cell>
          <cell r="BF166" t="str">
            <v/>
          </cell>
          <cell r="BG166">
            <v>0</v>
          </cell>
          <cell r="BH166" t="str">
            <v>-</v>
          </cell>
          <cell r="BI166">
            <v>0</v>
          </cell>
          <cell r="BJ166" t="str">
            <v>-</v>
          </cell>
          <cell r="BK166">
            <v>0</v>
          </cell>
          <cell r="BL166">
            <v>0</v>
          </cell>
          <cell r="BM166" t="str">
            <v>-</v>
          </cell>
          <cell r="BN166">
            <v>20</v>
          </cell>
          <cell r="BO166" t="str">
            <v/>
          </cell>
          <cell r="BP166">
            <v>0</v>
          </cell>
          <cell r="BQ166">
            <v>0</v>
          </cell>
          <cell r="BR166" t="str">
            <v>-</v>
          </cell>
          <cell r="BS166">
            <v>0</v>
          </cell>
          <cell r="BT166">
            <v>0</v>
          </cell>
          <cell r="BU166" t="str">
            <v>-</v>
          </cell>
        </row>
        <row r="167">
          <cell r="A167" t="str">
            <v>110MD</v>
          </cell>
          <cell r="B167">
            <v>110</v>
          </cell>
          <cell r="C167" t="str">
            <v>MD</v>
          </cell>
          <cell r="D167" t="str">
            <v>Space Heating</v>
          </cell>
          <cell r="E167" t="str">
            <v>Windows</v>
          </cell>
          <cell r="F167" t="str">
            <v>Commercial</v>
          </cell>
          <cell r="G167" t="str">
            <v>Y</v>
          </cell>
          <cell r="M167" t="str">
            <v>NC,RENO</v>
          </cell>
          <cell r="N167" t="str">
            <v>Standard Windows</v>
          </cell>
          <cell r="O167">
            <v>2020</v>
          </cell>
          <cell r="P167">
            <v>2029</v>
          </cell>
          <cell r="Q167" t="str">
            <v>Small Office</v>
          </cell>
          <cell r="R167" t="str">
            <v/>
          </cell>
          <cell r="S167">
            <v>0</v>
          </cell>
          <cell r="T167">
            <v>0</v>
          </cell>
          <cell r="U167">
            <v>0</v>
          </cell>
          <cell r="V167">
            <v>0</v>
          </cell>
          <cell r="W167">
            <v>8.5798816568047345E-2</v>
          </cell>
          <cell r="X167" t="str">
            <v>-</v>
          </cell>
          <cell r="Y167" t="str">
            <v>-</v>
          </cell>
          <cell r="Z167" t="e">
            <v>#VALUE!</v>
          </cell>
          <cell r="AA167">
            <v>0</v>
          </cell>
          <cell r="AB167">
            <v>0</v>
          </cell>
          <cell r="AC167">
            <v>0</v>
          </cell>
          <cell r="AD167">
            <v>0</v>
          </cell>
          <cell r="AE167" t="str">
            <v>-</v>
          </cell>
          <cell r="AF167" t="e">
            <v>#VALUE!</v>
          </cell>
          <cell r="AG167">
            <v>0</v>
          </cell>
          <cell r="AH167">
            <v>0</v>
          </cell>
          <cell r="AI167">
            <v>0</v>
          </cell>
          <cell r="AJ167">
            <v>0</v>
          </cell>
          <cell r="AK167">
            <v>0</v>
          </cell>
          <cell r="AL167" t="str">
            <v>-</v>
          </cell>
          <cell r="AM167" t="str">
            <v>-</v>
          </cell>
          <cell r="AN167" t="str">
            <v/>
          </cell>
          <cell r="AO167">
            <v>0</v>
          </cell>
          <cell r="AP167" t="str">
            <v>-</v>
          </cell>
          <cell r="AQ167">
            <v>0</v>
          </cell>
          <cell r="AR167" t="str">
            <v>-</v>
          </cell>
          <cell r="AS167">
            <v>0</v>
          </cell>
          <cell r="AT167" t="str">
            <v/>
          </cell>
          <cell r="AU167">
            <v>0</v>
          </cell>
          <cell r="AV167" t="str">
            <v>-</v>
          </cell>
          <cell r="AW167">
            <v>0</v>
          </cell>
          <cell r="AX167" t="str">
            <v>-</v>
          </cell>
          <cell r="AY167">
            <v>0</v>
          </cell>
          <cell r="AZ167" t="str">
            <v/>
          </cell>
          <cell r="BA167">
            <v>0</v>
          </cell>
          <cell r="BB167" t="str">
            <v>-</v>
          </cell>
          <cell r="BC167">
            <v>0</v>
          </cell>
          <cell r="BD167" t="str">
            <v>-</v>
          </cell>
          <cell r="BE167">
            <v>0</v>
          </cell>
          <cell r="BF167" t="str">
            <v/>
          </cell>
          <cell r="BG167">
            <v>0</v>
          </cell>
          <cell r="BH167" t="str">
            <v>-</v>
          </cell>
          <cell r="BI167">
            <v>0</v>
          </cell>
          <cell r="BJ167" t="str">
            <v>-</v>
          </cell>
          <cell r="BK167">
            <v>0</v>
          </cell>
          <cell r="BL167">
            <v>0</v>
          </cell>
          <cell r="BM167" t="str">
            <v>-</v>
          </cell>
          <cell r="BN167">
            <v>20</v>
          </cell>
          <cell r="BO167" t="str">
            <v/>
          </cell>
          <cell r="BP167">
            <v>0</v>
          </cell>
          <cell r="BQ167">
            <v>0</v>
          </cell>
          <cell r="BR167" t="str">
            <v>-</v>
          </cell>
          <cell r="BS167">
            <v>0</v>
          </cell>
          <cell r="BT167">
            <v>0</v>
          </cell>
          <cell r="BU167" t="str">
            <v>-</v>
          </cell>
        </row>
        <row r="168">
          <cell r="A168" t="str">
            <v>111MD</v>
          </cell>
          <cell r="B168">
            <v>111</v>
          </cell>
          <cell r="C168" t="str">
            <v>MD</v>
          </cell>
          <cell r="D168" t="str">
            <v>Cooling</v>
          </cell>
          <cell r="E168" t="str">
            <v>Windows</v>
          </cell>
          <cell r="F168" t="str">
            <v>Commercial</v>
          </cell>
          <cell r="G168" t="str">
            <v>Y</v>
          </cell>
          <cell r="M168" t="str">
            <v>NC,RENO</v>
          </cell>
          <cell r="N168" t="str">
            <v>Standard Windows</v>
          </cell>
          <cell r="O168">
            <v>2020</v>
          </cell>
          <cell r="P168">
            <v>2029</v>
          </cell>
          <cell r="Q168" t="str">
            <v>Small Office</v>
          </cell>
          <cell r="R168" t="str">
            <v/>
          </cell>
          <cell r="S168">
            <v>0</v>
          </cell>
          <cell r="T168">
            <v>0</v>
          </cell>
          <cell r="U168">
            <v>0</v>
          </cell>
          <cell r="V168">
            <v>0</v>
          </cell>
          <cell r="W168">
            <v>0.15666666666666668</v>
          </cell>
          <cell r="X168" t="str">
            <v>-</v>
          </cell>
          <cell r="Y168" t="str">
            <v>-</v>
          </cell>
          <cell r="Z168" t="e">
            <v>#VALUE!</v>
          </cell>
          <cell r="AA168">
            <v>0</v>
          </cell>
          <cell r="AB168">
            <v>0</v>
          </cell>
          <cell r="AC168">
            <v>0</v>
          </cell>
          <cell r="AD168">
            <v>7.8014184397163122</v>
          </cell>
          <cell r="AE168" t="str">
            <v>-</v>
          </cell>
          <cell r="AF168" t="e">
            <v>#VALUE!</v>
          </cell>
          <cell r="AG168">
            <v>0</v>
          </cell>
          <cell r="AH168">
            <v>0</v>
          </cell>
          <cell r="AI168">
            <v>0</v>
          </cell>
          <cell r="AJ168">
            <v>0</v>
          </cell>
          <cell r="AK168">
            <v>0</v>
          </cell>
          <cell r="AL168" t="str">
            <v>-</v>
          </cell>
          <cell r="AM168" t="str">
            <v>-</v>
          </cell>
          <cell r="AN168" t="str">
            <v/>
          </cell>
          <cell r="AO168">
            <v>0</v>
          </cell>
          <cell r="AP168" t="str">
            <v>-</v>
          </cell>
          <cell r="AQ168">
            <v>0</v>
          </cell>
          <cell r="AR168" t="str">
            <v>-</v>
          </cell>
          <cell r="AS168">
            <v>0</v>
          </cell>
          <cell r="AT168" t="str">
            <v/>
          </cell>
          <cell r="AU168">
            <v>0</v>
          </cell>
          <cell r="AV168" t="str">
            <v>-</v>
          </cell>
          <cell r="AW168">
            <v>0</v>
          </cell>
          <cell r="AX168" t="str">
            <v>-</v>
          </cell>
          <cell r="AY168">
            <v>0</v>
          </cell>
          <cell r="AZ168" t="str">
            <v/>
          </cell>
          <cell r="BA168">
            <v>0</v>
          </cell>
          <cell r="BB168" t="str">
            <v>-</v>
          </cell>
          <cell r="BC168">
            <v>0</v>
          </cell>
          <cell r="BD168" t="str">
            <v>-</v>
          </cell>
          <cell r="BE168">
            <v>0</v>
          </cell>
          <cell r="BF168" t="str">
            <v/>
          </cell>
          <cell r="BG168">
            <v>0</v>
          </cell>
          <cell r="BH168" t="str">
            <v>-</v>
          </cell>
          <cell r="BI168">
            <v>0</v>
          </cell>
          <cell r="BJ168" t="str">
            <v>-</v>
          </cell>
          <cell r="BK168">
            <v>0</v>
          </cell>
          <cell r="BL168">
            <v>0</v>
          </cell>
          <cell r="BM168" t="str">
            <v>-</v>
          </cell>
          <cell r="BN168">
            <v>20</v>
          </cell>
          <cell r="BO168" t="str">
            <v/>
          </cell>
          <cell r="BP168">
            <v>0</v>
          </cell>
          <cell r="BQ168">
            <v>0</v>
          </cell>
          <cell r="BR168" t="str">
            <v>-</v>
          </cell>
          <cell r="BS168">
            <v>0</v>
          </cell>
          <cell r="BT168">
            <v>0</v>
          </cell>
          <cell r="BU168" t="str">
            <v>-</v>
          </cell>
        </row>
        <row r="169">
          <cell r="A169" t="str">
            <v>112MD</v>
          </cell>
          <cell r="B169">
            <v>112</v>
          </cell>
          <cell r="C169" t="str">
            <v>MD</v>
          </cell>
          <cell r="D169" t="str">
            <v>Space Heating</v>
          </cell>
          <cell r="E169" t="str">
            <v>Windows</v>
          </cell>
          <cell r="F169" t="str">
            <v>Commercial</v>
          </cell>
          <cell r="G169" t="str">
            <v>Y</v>
          </cell>
          <cell r="M169" t="str">
            <v>NC,RENO</v>
          </cell>
          <cell r="N169" t="str">
            <v>Standard Windows</v>
          </cell>
          <cell r="O169">
            <v>2020</v>
          </cell>
          <cell r="P169">
            <v>2029</v>
          </cell>
          <cell r="Q169" t="str">
            <v>Small Office</v>
          </cell>
          <cell r="R169" t="str">
            <v/>
          </cell>
          <cell r="S169">
            <v>0</v>
          </cell>
          <cell r="T169">
            <v>0</v>
          </cell>
          <cell r="U169">
            <v>0</v>
          </cell>
          <cell r="V169">
            <v>0</v>
          </cell>
          <cell r="W169">
            <v>8.5798816568047345E-2</v>
          </cell>
          <cell r="X169" t="str">
            <v>-</v>
          </cell>
          <cell r="Y169" t="str">
            <v>-</v>
          </cell>
          <cell r="Z169" t="e">
            <v>#VALUE!</v>
          </cell>
          <cell r="AA169">
            <v>0</v>
          </cell>
          <cell r="AB169">
            <v>0</v>
          </cell>
          <cell r="AC169">
            <v>0</v>
          </cell>
          <cell r="AD169">
            <v>0</v>
          </cell>
          <cell r="AE169" t="str">
            <v>-</v>
          </cell>
          <cell r="AF169" t="e">
            <v>#VALUE!</v>
          </cell>
          <cell r="AG169">
            <v>0</v>
          </cell>
          <cell r="AH169">
            <v>0</v>
          </cell>
          <cell r="AI169">
            <v>0</v>
          </cell>
          <cell r="AJ169">
            <v>0</v>
          </cell>
          <cell r="AK169">
            <v>0</v>
          </cell>
          <cell r="AL169" t="str">
            <v>-</v>
          </cell>
          <cell r="AM169" t="str">
            <v>-</v>
          </cell>
          <cell r="AN169" t="str">
            <v/>
          </cell>
          <cell r="AO169">
            <v>0</v>
          </cell>
          <cell r="AP169" t="str">
            <v>-</v>
          </cell>
          <cell r="AQ169">
            <v>0</v>
          </cell>
          <cell r="AR169" t="str">
            <v>-</v>
          </cell>
          <cell r="AS169">
            <v>0</v>
          </cell>
          <cell r="AT169" t="str">
            <v/>
          </cell>
          <cell r="AU169">
            <v>0</v>
          </cell>
          <cell r="AV169" t="str">
            <v>-</v>
          </cell>
          <cell r="AW169">
            <v>0</v>
          </cell>
          <cell r="AX169" t="str">
            <v>-</v>
          </cell>
          <cell r="AY169">
            <v>0</v>
          </cell>
          <cell r="AZ169" t="str">
            <v/>
          </cell>
          <cell r="BA169">
            <v>0</v>
          </cell>
          <cell r="BB169" t="str">
            <v>-</v>
          </cell>
          <cell r="BC169">
            <v>0</v>
          </cell>
          <cell r="BD169" t="str">
            <v>-</v>
          </cell>
          <cell r="BE169">
            <v>0</v>
          </cell>
          <cell r="BF169" t="str">
            <v/>
          </cell>
          <cell r="BG169">
            <v>0</v>
          </cell>
          <cell r="BH169" t="str">
            <v>-</v>
          </cell>
          <cell r="BI169">
            <v>0</v>
          </cell>
          <cell r="BJ169" t="str">
            <v>-</v>
          </cell>
          <cell r="BK169">
            <v>0</v>
          </cell>
          <cell r="BL169">
            <v>0</v>
          </cell>
          <cell r="BM169" t="str">
            <v>-</v>
          </cell>
          <cell r="BN169">
            <v>20</v>
          </cell>
          <cell r="BO169" t="str">
            <v/>
          </cell>
          <cell r="BP169">
            <v>0</v>
          </cell>
          <cell r="BQ169">
            <v>0</v>
          </cell>
          <cell r="BR169" t="str">
            <v>-</v>
          </cell>
          <cell r="BS169">
            <v>0</v>
          </cell>
          <cell r="BT169">
            <v>0</v>
          </cell>
          <cell r="BU169" t="str">
            <v>-</v>
          </cell>
        </row>
        <row r="170">
          <cell r="A170" t="str">
            <v>113RET</v>
          </cell>
          <cell r="B170">
            <v>113</v>
          </cell>
          <cell r="C170" t="str">
            <v>RET</v>
          </cell>
          <cell r="D170" t="str">
            <v>Cooling</v>
          </cell>
          <cell r="E170" t="str">
            <v>Window Film</v>
          </cell>
          <cell r="F170" t="str">
            <v>Commercial</v>
          </cell>
          <cell r="G170" t="str">
            <v>Y</v>
          </cell>
          <cell r="M170" t="str">
            <v>RET</v>
          </cell>
          <cell r="N170" t="str">
            <v>No window film</v>
          </cell>
          <cell r="O170">
            <v>2020</v>
          </cell>
          <cell r="P170">
            <v>2029</v>
          </cell>
          <cell r="Q170" t="str">
            <v>Small Office</v>
          </cell>
          <cell r="R170" t="str">
            <v/>
          </cell>
          <cell r="S170">
            <v>0</v>
          </cell>
          <cell r="T170">
            <v>0</v>
          </cell>
          <cell r="U170">
            <v>0</v>
          </cell>
          <cell r="V170">
            <v>0</v>
          </cell>
          <cell r="W170">
            <v>0.21055555555555555</v>
          </cell>
          <cell r="X170" t="str">
            <v>-</v>
          </cell>
          <cell r="Y170" t="str">
            <v>CBECS, NY TRM V6.1</v>
          </cell>
          <cell r="Z170" t="e">
            <v>#VALUE!</v>
          </cell>
          <cell r="AA170">
            <v>0</v>
          </cell>
          <cell r="AB170">
            <v>0</v>
          </cell>
          <cell r="AC170">
            <v>0</v>
          </cell>
          <cell r="AD170">
            <v>5.2770448548812663</v>
          </cell>
          <cell r="AE170" t="str">
            <v>Online pricing</v>
          </cell>
          <cell r="AF170" t="e">
            <v>#VALUE!</v>
          </cell>
          <cell r="AG170">
            <v>0</v>
          </cell>
          <cell r="AH170">
            <v>0</v>
          </cell>
          <cell r="AI170">
            <v>0</v>
          </cell>
          <cell r="AJ170">
            <v>0</v>
          </cell>
          <cell r="AK170">
            <v>0</v>
          </cell>
          <cell r="AL170" t="str">
            <v>-</v>
          </cell>
          <cell r="AM170" t="str">
            <v>-</v>
          </cell>
          <cell r="AN170" t="str">
            <v/>
          </cell>
          <cell r="AO170">
            <v>0</v>
          </cell>
          <cell r="AP170" t="str">
            <v>-</v>
          </cell>
          <cell r="AQ170">
            <v>0</v>
          </cell>
          <cell r="AR170" t="str">
            <v>-</v>
          </cell>
          <cell r="AS170">
            <v>0</v>
          </cell>
          <cell r="AT170" t="str">
            <v/>
          </cell>
          <cell r="AU170">
            <v>0</v>
          </cell>
          <cell r="AV170" t="str">
            <v>-</v>
          </cell>
          <cell r="AW170">
            <v>0</v>
          </cell>
          <cell r="AX170" t="str">
            <v>-</v>
          </cell>
          <cell r="AY170">
            <v>0</v>
          </cell>
          <cell r="AZ170" t="str">
            <v/>
          </cell>
          <cell r="BA170">
            <v>0</v>
          </cell>
          <cell r="BB170" t="str">
            <v>-</v>
          </cell>
          <cell r="BC170">
            <v>0</v>
          </cell>
          <cell r="BD170" t="str">
            <v>-</v>
          </cell>
          <cell r="BE170">
            <v>0</v>
          </cell>
          <cell r="BF170" t="str">
            <v/>
          </cell>
          <cell r="BG170">
            <v>0</v>
          </cell>
          <cell r="BH170" t="str">
            <v>-</v>
          </cell>
          <cell r="BI170">
            <v>0</v>
          </cell>
          <cell r="BJ170" t="str">
            <v>-</v>
          </cell>
          <cell r="BK170">
            <v>0</v>
          </cell>
          <cell r="BL170">
            <v>0</v>
          </cell>
          <cell r="BM170" t="str">
            <v>-</v>
          </cell>
          <cell r="BN170">
            <v>10</v>
          </cell>
          <cell r="BO170" t="str">
            <v/>
          </cell>
          <cell r="BP170">
            <v>0</v>
          </cell>
          <cell r="BQ170">
            <v>0</v>
          </cell>
          <cell r="BR170" t="str">
            <v>-</v>
          </cell>
          <cell r="BS170">
            <v>1.4</v>
          </cell>
          <cell r="BT170">
            <v>0</v>
          </cell>
          <cell r="BU170" t="str">
            <v>-</v>
          </cell>
        </row>
        <row r="171">
          <cell r="A171" t="str">
            <v>114RET</v>
          </cell>
          <cell r="B171">
            <v>114</v>
          </cell>
          <cell r="C171" t="str">
            <v>RET</v>
          </cell>
          <cell r="D171" t="str">
            <v>Space Heating</v>
          </cell>
          <cell r="E171" t="str">
            <v>Window Film</v>
          </cell>
          <cell r="F171" t="str">
            <v>Commercial</v>
          </cell>
          <cell r="G171" t="str">
            <v>Y</v>
          </cell>
          <cell r="M171" t="str">
            <v>RET</v>
          </cell>
          <cell r="N171" t="str">
            <v>No window film</v>
          </cell>
          <cell r="O171">
            <v>2020</v>
          </cell>
          <cell r="P171">
            <v>2029</v>
          </cell>
          <cell r="Q171" t="str">
            <v>Small Office</v>
          </cell>
          <cell r="R171" t="str">
            <v/>
          </cell>
          <cell r="S171">
            <v>0</v>
          </cell>
          <cell r="T171">
            <v>0</v>
          </cell>
          <cell r="U171">
            <v>0</v>
          </cell>
          <cell r="V171">
            <v>0</v>
          </cell>
          <cell r="W171">
            <v>-0.27278106508875744</v>
          </cell>
          <cell r="X171" t="str">
            <v>-</v>
          </cell>
          <cell r="Y171" t="str">
            <v>-</v>
          </cell>
          <cell r="Z171" t="e">
            <v>#VALUE!</v>
          </cell>
          <cell r="AA171">
            <v>0</v>
          </cell>
          <cell r="AB171">
            <v>0</v>
          </cell>
          <cell r="AC171">
            <v>0</v>
          </cell>
          <cell r="AD171">
            <v>0</v>
          </cell>
          <cell r="AE171" t="str">
            <v>-</v>
          </cell>
          <cell r="AF171" t="e">
            <v>#VALUE!</v>
          </cell>
          <cell r="AG171">
            <v>0</v>
          </cell>
          <cell r="AH171">
            <v>0</v>
          </cell>
          <cell r="AI171">
            <v>0</v>
          </cell>
          <cell r="AJ171">
            <v>0</v>
          </cell>
          <cell r="AK171">
            <v>0</v>
          </cell>
          <cell r="AL171" t="str">
            <v>-</v>
          </cell>
          <cell r="AM171" t="str">
            <v>-</v>
          </cell>
          <cell r="AN171" t="str">
            <v/>
          </cell>
          <cell r="AO171">
            <v>0</v>
          </cell>
          <cell r="AP171" t="str">
            <v>-</v>
          </cell>
          <cell r="AQ171">
            <v>0</v>
          </cell>
          <cell r="AR171" t="str">
            <v>-</v>
          </cell>
          <cell r="AS171">
            <v>0</v>
          </cell>
          <cell r="AT171" t="str">
            <v/>
          </cell>
          <cell r="AU171">
            <v>0</v>
          </cell>
          <cell r="AV171" t="str">
            <v>-</v>
          </cell>
          <cell r="AW171">
            <v>0</v>
          </cell>
          <cell r="AX171" t="str">
            <v>-</v>
          </cell>
          <cell r="AY171">
            <v>0</v>
          </cell>
          <cell r="AZ171" t="str">
            <v/>
          </cell>
          <cell r="BA171">
            <v>0</v>
          </cell>
          <cell r="BB171" t="str">
            <v>-</v>
          </cell>
          <cell r="BC171">
            <v>0</v>
          </cell>
          <cell r="BD171" t="str">
            <v>-</v>
          </cell>
          <cell r="BE171">
            <v>0</v>
          </cell>
          <cell r="BF171" t="str">
            <v/>
          </cell>
          <cell r="BG171">
            <v>0</v>
          </cell>
          <cell r="BH171" t="str">
            <v>-</v>
          </cell>
          <cell r="BI171">
            <v>0</v>
          </cell>
          <cell r="BJ171" t="str">
            <v>-</v>
          </cell>
          <cell r="BK171">
            <v>0</v>
          </cell>
          <cell r="BL171">
            <v>0</v>
          </cell>
          <cell r="BM171" t="str">
            <v>-</v>
          </cell>
          <cell r="BN171">
            <v>10</v>
          </cell>
          <cell r="BO171" t="str">
            <v/>
          </cell>
          <cell r="BP171">
            <v>0</v>
          </cell>
          <cell r="BQ171">
            <v>0</v>
          </cell>
          <cell r="BR171" t="str">
            <v>-</v>
          </cell>
          <cell r="BS171">
            <v>0</v>
          </cell>
          <cell r="BT171">
            <v>0</v>
          </cell>
          <cell r="BU171" t="str">
            <v>-</v>
          </cell>
        </row>
        <row r="172">
          <cell r="A172" t="str">
            <v>115RET</v>
          </cell>
          <cell r="B172">
            <v>115</v>
          </cell>
          <cell r="C172" t="str">
            <v>RET</v>
          </cell>
          <cell r="D172" t="str">
            <v>Cooling</v>
          </cell>
          <cell r="E172" t="str">
            <v>Window Film</v>
          </cell>
          <cell r="F172" t="str">
            <v>Commercial</v>
          </cell>
          <cell r="G172" t="str">
            <v>Y</v>
          </cell>
          <cell r="M172" t="str">
            <v>RET</v>
          </cell>
          <cell r="N172" t="str">
            <v>No window film</v>
          </cell>
          <cell r="O172">
            <v>2020</v>
          </cell>
          <cell r="P172">
            <v>2029</v>
          </cell>
          <cell r="Q172" t="str">
            <v>Small Office</v>
          </cell>
          <cell r="R172" t="str">
            <v/>
          </cell>
          <cell r="S172">
            <v>0</v>
          </cell>
          <cell r="T172">
            <v>0</v>
          </cell>
          <cell r="U172">
            <v>0</v>
          </cell>
          <cell r="V172">
            <v>0</v>
          </cell>
          <cell r="W172">
            <v>0.21055555555555555</v>
          </cell>
          <cell r="X172" t="str">
            <v>-</v>
          </cell>
          <cell r="Y172" t="str">
            <v>-</v>
          </cell>
          <cell r="Z172" t="e">
            <v>#VALUE!</v>
          </cell>
          <cell r="AA172">
            <v>0</v>
          </cell>
          <cell r="AB172">
            <v>0</v>
          </cell>
          <cell r="AC172">
            <v>0</v>
          </cell>
          <cell r="AD172">
            <v>5.2770448548812663</v>
          </cell>
          <cell r="AE172" t="str">
            <v>-</v>
          </cell>
          <cell r="AF172" t="e">
            <v>#VALUE!</v>
          </cell>
          <cell r="AG172">
            <v>0</v>
          </cell>
          <cell r="AH172">
            <v>0</v>
          </cell>
          <cell r="AI172">
            <v>0</v>
          </cell>
          <cell r="AJ172">
            <v>0</v>
          </cell>
          <cell r="AK172">
            <v>0</v>
          </cell>
          <cell r="AL172" t="str">
            <v>-</v>
          </cell>
          <cell r="AM172" t="str">
            <v>-</v>
          </cell>
          <cell r="AN172" t="str">
            <v/>
          </cell>
          <cell r="AO172">
            <v>0</v>
          </cell>
          <cell r="AP172" t="str">
            <v>-</v>
          </cell>
          <cell r="AQ172">
            <v>0</v>
          </cell>
          <cell r="AR172" t="str">
            <v>-</v>
          </cell>
          <cell r="AS172">
            <v>0</v>
          </cell>
          <cell r="AT172" t="str">
            <v/>
          </cell>
          <cell r="AU172">
            <v>0</v>
          </cell>
          <cell r="AV172" t="str">
            <v>-</v>
          </cell>
          <cell r="AW172">
            <v>0</v>
          </cell>
          <cell r="AX172" t="str">
            <v>-</v>
          </cell>
          <cell r="AY172">
            <v>0</v>
          </cell>
          <cell r="AZ172" t="str">
            <v/>
          </cell>
          <cell r="BA172">
            <v>0</v>
          </cell>
          <cell r="BB172" t="str">
            <v>-</v>
          </cell>
          <cell r="BC172">
            <v>0</v>
          </cell>
          <cell r="BD172" t="str">
            <v>-</v>
          </cell>
          <cell r="BE172">
            <v>0</v>
          </cell>
          <cell r="BF172" t="str">
            <v/>
          </cell>
          <cell r="BG172">
            <v>0</v>
          </cell>
          <cell r="BH172" t="str">
            <v>-</v>
          </cell>
          <cell r="BI172">
            <v>0</v>
          </cell>
          <cell r="BJ172" t="str">
            <v>-</v>
          </cell>
          <cell r="BK172">
            <v>0</v>
          </cell>
          <cell r="BL172">
            <v>0</v>
          </cell>
          <cell r="BM172" t="str">
            <v>-</v>
          </cell>
          <cell r="BN172">
            <v>10</v>
          </cell>
          <cell r="BO172" t="str">
            <v/>
          </cell>
          <cell r="BP172">
            <v>0</v>
          </cell>
          <cell r="BQ172">
            <v>0</v>
          </cell>
          <cell r="BR172" t="str">
            <v>-</v>
          </cell>
          <cell r="BS172">
            <v>0</v>
          </cell>
          <cell r="BT172">
            <v>0</v>
          </cell>
          <cell r="BU172" t="str">
            <v>-</v>
          </cell>
        </row>
        <row r="173">
          <cell r="A173" t="str">
            <v>116RET</v>
          </cell>
          <cell r="B173">
            <v>116</v>
          </cell>
          <cell r="C173" t="str">
            <v>RET</v>
          </cell>
          <cell r="D173" t="str">
            <v>Space Heating</v>
          </cell>
          <cell r="E173" t="str">
            <v>Window Film</v>
          </cell>
          <cell r="F173" t="str">
            <v>Commercial</v>
          </cell>
          <cell r="G173" t="str">
            <v>Y</v>
          </cell>
          <cell r="M173" t="str">
            <v>RET</v>
          </cell>
          <cell r="N173" t="str">
            <v>No window film</v>
          </cell>
          <cell r="O173">
            <v>2020</v>
          </cell>
          <cell r="P173">
            <v>2029</v>
          </cell>
          <cell r="Q173" t="str">
            <v>Small Office</v>
          </cell>
          <cell r="R173" t="str">
            <v/>
          </cell>
          <cell r="S173">
            <v>0</v>
          </cell>
          <cell r="T173">
            <v>0</v>
          </cell>
          <cell r="U173">
            <v>0</v>
          </cell>
          <cell r="V173">
            <v>0</v>
          </cell>
          <cell r="W173">
            <v>-0.27278106508875744</v>
          </cell>
          <cell r="X173" t="str">
            <v>-</v>
          </cell>
          <cell r="Y173" t="str">
            <v>-</v>
          </cell>
          <cell r="Z173" t="e">
            <v>#VALUE!</v>
          </cell>
          <cell r="AA173">
            <v>0</v>
          </cell>
          <cell r="AB173">
            <v>0</v>
          </cell>
          <cell r="AC173">
            <v>0</v>
          </cell>
          <cell r="AD173">
            <v>0</v>
          </cell>
          <cell r="AE173" t="str">
            <v>-</v>
          </cell>
          <cell r="AF173" t="e">
            <v>#VALUE!</v>
          </cell>
          <cell r="AG173">
            <v>0</v>
          </cell>
          <cell r="AH173">
            <v>0</v>
          </cell>
          <cell r="AI173">
            <v>0</v>
          </cell>
          <cell r="AJ173">
            <v>0</v>
          </cell>
          <cell r="AK173">
            <v>0</v>
          </cell>
          <cell r="AL173" t="str">
            <v>-</v>
          </cell>
          <cell r="AM173" t="str">
            <v>-</v>
          </cell>
          <cell r="AN173" t="str">
            <v/>
          </cell>
          <cell r="AO173">
            <v>0</v>
          </cell>
          <cell r="AP173" t="str">
            <v>-</v>
          </cell>
          <cell r="AQ173">
            <v>0</v>
          </cell>
          <cell r="AR173" t="str">
            <v>-</v>
          </cell>
          <cell r="AS173">
            <v>0</v>
          </cell>
          <cell r="AT173" t="str">
            <v/>
          </cell>
          <cell r="AU173">
            <v>0</v>
          </cell>
          <cell r="AV173" t="str">
            <v>-</v>
          </cell>
          <cell r="AW173">
            <v>0</v>
          </cell>
          <cell r="AX173" t="str">
            <v>-</v>
          </cell>
          <cell r="AY173">
            <v>0</v>
          </cell>
          <cell r="AZ173" t="str">
            <v/>
          </cell>
          <cell r="BA173">
            <v>0</v>
          </cell>
          <cell r="BB173" t="str">
            <v>-</v>
          </cell>
          <cell r="BC173">
            <v>0</v>
          </cell>
          <cell r="BD173" t="str">
            <v>-</v>
          </cell>
          <cell r="BE173">
            <v>0</v>
          </cell>
          <cell r="BF173" t="str">
            <v/>
          </cell>
          <cell r="BG173">
            <v>0</v>
          </cell>
          <cell r="BH173" t="str">
            <v>-</v>
          </cell>
          <cell r="BI173">
            <v>0</v>
          </cell>
          <cell r="BJ173" t="str">
            <v>-</v>
          </cell>
          <cell r="BK173">
            <v>0</v>
          </cell>
          <cell r="BL173">
            <v>0</v>
          </cell>
          <cell r="BM173" t="str">
            <v>-</v>
          </cell>
          <cell r="BN173">
            <v>10</v>
          </cell>
          <cell r="BO173" t="str">
            <v/>
          </cell>
          <cell r="BP173">
            <v>0</v>
          </cell>
          <cell r="BQ173">
            <v>0</v>
          </cell>
          <cell r="BR173" t="str">
            <v>-</v>
          </cell>
          <cell r="BS173">
            <v>0</v>
          </cell>
          <cell r="BT173">
            <v>0</v>
          </cell>
          <cell r="BU173" t="str">
            <v>-</v>
          </cell>
        </row>
        <row r="174">
          <cell r="A174" t="str">
            <v>117RET</v>
          </cell>
          <cell r="B174">
            <v>117</v>
          </cell>
          <cell r="C174" t="str">
            <v>RET</v>
          </cell>
          <cell r="D174" t="str">
            <v>Cooling</v>
          </cell>
          <cell r="E174" t="str">
            <v>Window Film</v>
          </cell>
          <cell r="F174" t="str">
            <v>Commercial</v>
          </cell>
          <cell r="G174" t="str">
            <v>Y</v>
          </cell>
          <cell r="M174" t="str">
            <v>RET</v>
          </cell>
          <cell r="N174" t="str">
            <v>No window film</v>
          </cell>
          <cell r="O174">
            <v>2020</v>
          </cell>
          <cell r="P174">
            <v>2029</v>
          </cell>
          <cell r="Q174" t="str">
            <v>Small Office</v>
          </cell>
          <cell r="R174" t="str">
            <v/>
          </cell>
          <cell r="S174">
            <v>0</v>
          </cell>
          <cell r="T174">
            <v>0</v>
          </cell>
          <cell r="U174">
            <v>0</v>
          </cell>
          <cell r="V174">
            <v>0</v>
          </cell>
          <cell r="W174">
            <v>0.21055555555555555</v>
          </cell>
          <cell r="X174" t="str">
            <v>-</v>
          </cell>
          <cell r="Y174" t="str">
            <v>-</v>
          </cell>
          <cell r="Z174" t="e">
            <v>#VALUE!</v>
          </cell>
          <cell r="AA174">
            <v>0</v>
          </cell>
          <cell r="AB174">
            <v>0</v>
          </cell>
          <cell r="AC174">
            <v>0</v>
          </cell>
          <cell r="AD174">
            <v>5.2770448548812663</v>
          </cell>
          <cell r="AE174" t="str">
            <v>-</v>
          </cell>
          <cell r="AF174" t="e">
            <v>#VALUE!</v>
          </cell>
          <cell r="AG174">
            <v>0</v>
          </cell>
          <cell r="AH174">
            <v>0</v>
          </cell>
          <cell r="AI174">
            <v>0</v>
          </cell>
          <cell r="AJ174">
            <v>0</v>
          </cell>
          <cell r="AK174">
            <v>0</v>
          </cell>
          <cell r="AL174" t="str">
            <v>-</v>
          </cell>
          <cell r="AM174" t="str">
            <v>-</v>
          </cell>
          <cell r="AN174" t="str">
            <v/>
          </cell>
          <cell r="AO174">
            <v>0</v>
          </cell>
          <cell r="AP174" t="str">
            <v>-</v>
          </cell>
          <cell r="AQ174">
            <v>0</v>
          </cell>
          <cell r="AR174" t="str">
            <v>-</v>
          </cell>
          <cell r="AS174">
            <v>0</v>
          </cell>
          <cell r="AT174" t="str">
            <v/>
          </cell>
          <cell r="AU174">
            <v>0</v>
          </cell>
          <cell r="AV174" t="str">
            <v>-</v>
          </cell>
          <cell r="AW174">
            <v>0</v>
          </cell>
          <cell r="AX174" t="str">
            <v>-</v>
          </cell>
          <cell r="AY174">
            <v>0</v>
          </cell>
          <cell r="AZ174" t="str">
            <v/>
          </cell>
          <cell r="BA174">
            <v>0</v>
          </cell>
          <cell r="BB174" t="str">
            <v>-</v>
          </cell>
          <cell r="BC174">
            <v>0</v>
          </cell>
          <cell r="BD174" t="str">
            <v>-</v>
          </cell>
          <cell r="BE174">
            <v>0</v>
          </cell>
          <cell r="BF174" t="str">
            <v/>
          </cell>
          <cell r="BG174">
            <v>0</v>
          </cell>
          <cell r="BH174" t="str">
            <v>-</v>
          </cell>
          <cell r="BI174">
            <v>0</v>
          </cell>
          <cell r="BJ174" t="str">
            <v>-</v>
          </cell>
          <cell r="BK174">
            <v>0</v>
          </cell>
          <cell r="BL174">
            <v>0</v>
          </cell>
          <cell r="BM174" t="str">
            <v>-</v>
          </cell>
          <cell r="BN174">
            <v>10</v>
          </cell>
          <cell r="BO174" t="str">
            <v/>
          </cell>
          <cell r="BP174">
            <v>0</v>
          </cell>
          <cell r="BQ174">
            <v>0</v>
          </cell>
          <cell r="BR174" t="str">
            <v>-</v>
          </cell>
          <cell r="BS174">
            <v>0</v>
          </cell>
          <cell r="BT174">
            <v>0</v>
          </cell>
          <cell r="BU174" t="str">
            <v>-</v>
          </cell>
        </row>
        <row r="175">
          <cell r="A175" t="str">
            <v>118RET</v>
          </cell>
          <cell r="B175">
            <v>118</v>
          </cell>
          <cell r="C175" t="str">
            <v>RET</v>
          </cell>
          <cell r="D175" t="str">
            <v>Space Heating</v>
          </cell>
          <cell r="E175" t="str">
            <v>Window Film</v>
          </cell>
          <cell r="F175" t="str">
            <v>Commercial</v>
          </cell>
          <cell r="G175" t="str">
            <v>Y</v>
          </cell>
          <cell r="M175" t="str">
            <v>RET</v>
          </cell>
          <cell r="N175" t="str">
            <v>No window film</v>
          </cell>
          <cell r="O175">
            <v>2020</v>
          </cell>
          <cell r="P175">
            <v>2029</v>
          </cell>
          <cell r="Q175" t="str">
            <v>Small Office</v>
          </cell>
          <cell r="R175" t="str">
            <v/>
          </cell>
          <cell r="S175">
            <v>0</v>
          </cell>
          <cell r="T175">
            <v>0</v>
          </cell>
          <cell r="U175">
            <v>0</v>
          </cell>
          <cell r="V175">
            <v>0</v>
          </cell>
          <cell r="W175">
            <v>-0.27278106508875744</v>
          </cell>
          <cell r="X175" t="str">
            <v>-</v>
          </cell>
          <cell r="Y175" t="str">
            <v>-</v>
          </cell>
          <cell r="Z175" t="e">
            <v>#VALUE!</v>
          </cell>
          <cell r="AA175">
            <v>0</v>
          </cell>
          <cell r="AB175">
            <v>0</v>
          </cell>
          <cell r="AC175">
            <v>0</v>
          </cell>
          <cell r="AD175">
            <v>0</v>
          </cell>
          <cell r="AE175" t="str">
            <v>-</v>
          </cell>
          <cell r="AF175" t="e">
            <v>#VALUE!</v>
          </cell>
          <cell r="AG175">
            <v>0</v>
          </cell>
          <cell r="AH175">
            <v>0</v>
          </cell>
          <cell r="AI175">
            <v>0</v>
          </cell>
          <cell r="AJ175">
            <v>0</v>
          </cell>
          <cell r="AK175">
            <v>0</v>
          </cell>
          <cell r="AL175" t="str">
            <v>-</v>
          </cell>
          <cell r="AM175" t="str">
            <v>-</v>
          </cell>
          <cell r="AN175" t="str">
            <v/>
          </cell>
          <cell r="AO175">
            <v>0</v>
          </cell>
          <cell r="AP175" t="str">
            <v>-</v>
          </cell>
          <cell r="AQ175">
            <v>0</v>
          </cell>
          <cell r="AR175" t="str">
            <v>-</v>
          </cell>
          <cell r="AS175">
            <v>0</v>
          </cell>
          <cell r="AT175" t="str">
            <v/>
          </cell>
          <cell r="AU175">
            <v>0</v>
          </cell>
          <cell r="AV175" t="str">
            <v>-</v>
          </cell>
          <cell r="AW175">
            <v>0</v>
          </cell>
          <cell r="AX175" t="str">
            <v>-</v>
          </cell>
          <cell r="AY175">
            <v>0</v>
          </cell>
          <cell r="AZ175" t="str">
            <v/>
          </cell>
          <cell r="BA175">
            <v>0</v>
          </cell>
          <cell r="BB175" t="str">
            <v>-</v>
          </cell>
          <cell r="BC175">
            <v>0</v>
          </cell>
          <cell r="BD175" t="str">
            <v>-</v>
          </cell>
          <cell r="BE175">
            <v>0</v>
          </cell>
          <cell r="BF175" t="str">
            <v/>
          </cell>
          <cell r="BG175">
            <v>0</v>
          </cell>
          <cell r="BH175" t="str">
            <v>-</v>
          </cell>
          <cell r="BI175">
            <v>0</v>
          </cell>
          <cell r="BJ175" t="str">
            <v>-</v>
          </cell>
          <cell r="BK175">
            <v>0</v>
          </cell>
          <cell r="BL175">
            <v>0</v>
          </cell>
          <cell r="BM175" t="str">
            <v>-</v>
          </cell>
          <cell r="BN175">
            <v>10</v>
          </cell>
          <cell r="BO175" t="str">
            <v/>
          </cell>
          <cell r="BP175">
            <v>0</v>
          </cell>
          <cell r="BQ175">
            <v>0</v>
          </cell>
          <cell r="BR175" t="str">
            <v>-</v>
          </cell>
          <cell r="BS175">
            <v>0</v>
          </cell>
          <cell r="BT175">
            <v>0</v>
          </cell>
          <cell r="BU175" t="str">
            <v>-</v>
          </cell>
        </row>
        <row r="176">
          <cell r="A176" t="str">
            <v>119RET</v>
          </cell>
          <cell r="B176">
            <v>119</v>
          </cell>
          <cell r="C176" t="str">
            <v>RET</v>
          </cell>
          <cell r="D176" t="str">
            <v>Cooling</v>
          </cell>
          <cell r="E176" t="str">
            <v>Window Film</v>
          </cell>
          <cell r="F176" t="str">
            <v>Commercial</v>
          </cell>
          <cell r="G176" t="str">
            <v>Y</v>
          </cell>
          <cell r="M176" t="str">
            <v>RET</v>
          </cell>
          <cell r="N176" t="str">
            <v>No window film</v>
          </cell>
          <cell r="O176">
            <v>2020</v>
          </cell>
          <cell r="P176">
            <v>2029</v>
          </cell>
          <cell r="Q176" t="str">
            <v>Small Office</v>
          </cell>
          <cell r="R176" t="str">
            <v/>
          </cell>
          <cell r="S176">
            <v>0</v>
          </cell>
          <cell r="T176">
            <v>0</v>
          </cell>
          <cell r="U176">
            <v>0</v>
          </cell>
          <cell r="V176">
            <v>0</v>
          </cell>
          <cell r="W176">
            <v>0.21055555555555555</v>
          </cell>
          <cell r="X176" t="str">
            <v>-</v>
          </cell>
          <cell r="Y176" t="str">
            <v>-</v>
          </cell>
          <cell r="Z176" t="e">
            <v>#VALUE!</v>
          </cell>
          <cell r="AA176">
            <v>0</v>
          </cell>
          <cell r="AB176">
            <v>0</v>
          </cell>
          <cell r="AC176">
            <v>0</v>
          </cell>
          <cell r="AD176">
            <v>5.2770448548812663</v>
          </cell>
          <cell r="AE176" t="str">
            <v>-</v>
          </cell>
          <cell r="AF176" t="e">
            <v>#VALUE!</v>
          </cell>
          <cell r="AG176">
            <v>0</v>
          </cell>
          <cell r="AH176">
            <v>0</v>
          </cell>
          <cell r="AI176">
            <v>0</v>
          </cell>
          <cell r="AJ176">
            <v>0</v>
          </cell>
          <cell r="AK176">
            <v>0</v>
          </cell>
          <cell r="AL176" t="str">
            <v>-</v>
          </cell>
          <cell r="AM176" t="str">
            <v>-</v>
          </cell>
          <cell r="AN176" t="str">
            <v/>
          </cell>
          <cell r="AO176">
            <v>0</v>
          </cell>
          <cell r="AP176" t="str">
            <v>-</v>
          </cell>
          <cell r="AQ176">
            <v>0</v>
          </cell>
          <cell r="AR176" t="str">
            <v>-</v>
          </cell>
          <cell r="AS176">
            <v>0</v>
          </cell>
          <cell r="AT176" t="str">
            <v/>
          </cell>
          <cell r="AU176">
            <v>0</v>
          </cell>
          <cell r="AV176" t="str">
            <v>-</v>
          </cell>
          <cell r="AW176">
            <v>0</v>
          </cell>
          <cell r="AX176" t="str">
            <v>-</v>
          </cell>
          <cell r="AY176">
            <v>0</v>
          </cell>
          <cell r="AZ176" t="str">
            <v/>
          </cell>
          <cell r="BA176">
            <v>0</v>
          </cell>
          <cell r="BB176" t="str">
            <v>-</v>
          </cell>
          <cell r="BC176">
            <v>0</v>
          </cell>
          <cell r="BD176" t="str">
            <v>-</v>
          </cell>
          <cell r="BE176">
            <v>0</v>
          </cell>
          <cell r="BF176" t="str">
            <v/>
          </cell>
          <cell r="BG176">
            <v>0</v>
          </cell>
          <cell r="BH176" t="str">
            <v>-</v>
          </cell>
          <cell r="BI176">
            <v>0</v>
          </cell>
          <cell r="BJ176" t="str">
            <v>-</v>
          </cell>
          <cell r="BK176">
            <v>0</v>
          </cell>
          <cell r="BL176">
            <v>0</v>
          </cell>
          <cell r="BM176" t="str">
            <v>-</v>
          </cell>
          <cell r="BN176">
            <v>10</v>
          </cell>
          <cell r="BO176" t="str">
            <v/>
          </cell>
          <cell r="BP176">
            <v>0</v>
          </cell>
          <cell r="BQ176">
            <v>0</v>
          </cell>
          <cell r="BR176" t="str">
            <v>-</v>
          </cell>
          <cell r="BS176">
            <v>0</v>
          </cell>
          <cell r="BT176">
            <v>0</v>
          </cell>
          <cell r="BU176" t="str">
            <v>-</v>
          </cell>
        </row>
        <row r="177">
          <cell r="A177" t="str">
            <v>120RET</v>
          </cell>
          <cell r="B177">
            <v>120</v>
          </cell>
          <cell r="C177" t="str">
            <v>RET</v>
          </cell>
          <cell r="D177" t="str">
            <v>Space Heating</v>
          </cell>
          <cell r="E177" t="str">
            <v>Window Film</v>
          </cell>
          <cell r="F177" t="str">
            <v>Commercial</v>
          </cell>
          <cell r="G177" t="str">
            <v>Y</v>
          </cell>
          <cell r="M177" t="str">
            <v>RET</v>
          </cell>
          <cell r="N177" t="str">
            <v>No window film</v>
          </cell>
          <cell r="O177">
            <v>2020</v>
          </cell>
          <cell r="P177">
            <v>2029</v>
          </cell>
          <cell r="Q177" t="str">
            <v>Small Office</v>
          </cell>
          <cell r="R177" t="str">
            <v/>
          </cell>
          <cell r="S177">
            <v>0</v>
          </cell>
          <cell r="T177">
            <v>0</v>
          </cell>
          <cell r="U177">
            <v>0</v>
          </cell>
          <cell r="V177">
            <v>0</v>
          </cell>
          <cell r="W177">
            <v>-0.27278106508875744</v>
          </cell>
          <cell r="X177" t="str">
            <v>-</v>
          </cell>
          <cell r="Y177" t="str">
            <v>-</v>
          </cell>
          <cell r="Z177" t="e">
            <v>#VALUE!</v>
          </cell>
          <cell r="AA177">
            <v>0</v>
          </cell>
          <cell r="AB177">
            <v>0</v>
          </cell>
          <cell r="AC177">
            <v>0</v>
          </cell>
          <cell r="AD177">
            <v>0</v>
          </cell>
          <cell r="AE177" t="str">
            <v>-</v>
          </cell>
          <cell r="AF177" t="e">
            <v>#VALUE!</v>
          </cell>
          <cell r="AG177">
            <v>0</v>
          </cell>
          <cell r="AH177">
            <v>0</v>
          </cell>
          <cell r="AI177">
            <v>0</v>
          </cell>
          <cell r="AJ177">
            <v>0</v>
          </cell>
          <cell r="AK177">
            <v>0</v>
          </cell>
          <cell r="AL177" t="str">
            <v>-</v>
          </cell>
          <cell r="AM177" t="str">
            <v>-</v>
          </cell>
          <cell r="AN177" t="str">
            <v/>
          </cell>
          <cell r="AO177">
            <v>0</v>
          </cell>
          <cell r="AP177" t="str">
            <v>-</v>
          </cell>
          <cell r="AQ177">
            <v>0</v>
          </cell>
          <cell r="AR177" t="str">
            <v>-</v>
          </cell>
          <cell r="AS177">
            <v>0</v>
          </cell>
          <cell r="AT177" t="str">
            <v/>
          </cell>
          <cell r="AU177">
            <v>0</v>
          </cell>
          <cell r="AV177" t="str">
            <v>-</v>
          </cell>
          <cell r="AW177">
            <v>0</v>
          </cell>
          <cell r="AX177" t="str">
            <v>-</v>
          </cell>
          <cell r="AY177">
            <v>0</v>
          </cell>
          <cell r="AZ177" t="str">
            <v/>
          </cell>
          <cell r="BA177">
            <v>0</v>
          </cell>
          <cell r="BB177" t="str">
            <v>-</v>
          </cell>
          <cell r="BC177">
            <v>0</v>
          </cell>
          <cell r="BD177" t="str">
            <v>-</v>
          </cell>
          <cell r="BE177">
            <v>0</v>
          </cell>
          <cell r="BF177" t="str">
            <v/>
          </cell>
          <cell r="BG177">
            <v>0</v>
          </cell>
          <cell r="BH177" t="str">
            <v>-</v>
          </cell>
          <cell r="BI177">
            <v>0</v>
          </cell>
          <cell r="BJ177" t="str">
            <v>-</v>
          </cell>
          <cell r="BK177">
            <v>0</v>
          </cell>
          <cell r="BL177">
            <v>0</v>
          </cell>
          <cell r="BM177" t="str">
            <v>-</v>
          </cell>
          <cell r="BN177">
            <v>10</v>
          </cell>
          <cell r="BO177" t="str">
            <v/>
          </cell>
          <cell r="BP177">
            <v>0</v>
          </cell>
          <cell r="BQ177">
            <v>0</v>
          </cell>
          <cell r="BR177" t="str">
            <v>-</v>
          </cell>
          <cell r="BS177">
            <v>0</v>
          </cell>
          <cell r="BT177">
            <v>0</v>
          </cell>
          <cell r="BU177" t="str">
            <v>-</v>
          </cell>
        </row>
        <row r="178">
          <cell r="A178" t="str">
            <v>121MD</v>
          </cell>
          <cell r="B178">
            <v>121</v>
          </cell>
          <cell r="C178" t="str">
            <v>MD</v>
          </cell>
          <cell r="D178" t="str">
            <v>Ventilation</v>
          </cell>
          <cell r="E178" t="str">
            <v>Motors and Fans</v>
          </cell>
          <cell r="F178" t="str">
            <v>Commercial</v>
          </cell>
          <cell r="G178" t="str">
            <v>Y</v>
          </cell>
          <cell r="M178" t="str">
            <v>NC, RENO, REPL</v>
          </cell>
          <cell r="N178" t="str">
            <v>NEMA motor</v>
          </cell>
          <cell r="O178">
            <v>2020</v>
          </cell>
          <cell r="P178">
            <v>2029</v>
          </cell>
          <cell r="Q178" t="str">
            <v>Small Office</v>
          </cell>
          <cell r="R178" t="str">
            <v/>
          </cell>
          <cell r="S178">
            <v>0</v>
          </cell>
          <cell r="T178">
            <v>0</v>
          </cell>
          <cell r="U178">
            <v>0</v>
          </cell>
          <cell r="V178">
            <v>54.697042601517751</v>
          </cell>
          <cell r="W178">
            <v>1.1049723756906096E-2</v>
          </cell>
          <cell r="X178" t="str">
            <v>-</v>
          </cell>
          <cell r="Y178" t="str">
            <v>NEMA, EPACT standards</v>
          </cell>
          <cell r="Z178" t="e">
            <v>#VALUE!</v>
          </cell>
          <cell r="AA178">
            <v>0</v>
          </cell>
          <cell r="AB178">
            <v>0</v>
          </cell>
          <cell r="AC178">
            <v>50</v>
          </cell>
          <cell r="AD178">
            <v>0.91412620540132428</v>
          </cell>
          <cell r="AE178" t="str">
            <v>Online pricing</v>
          </cell>
          <cell r="AF178" t="e">
            <v>#VALUE!</v>
          </cell>
          <cell r="AG178">
            <v>0</v>
          </cell>
          <cell r="AH178">
            <v>0</v>
          </cell>
          <cell r="AI178">
            <v>0</v>
          </cell>
          <cell r="AJ178">
            <v>0</v>
          </cell>
          <cell r="AK178">
            <v>0</v>
          </cell>
          <cell r="AL178" t="str">
            <v>-</v>
          </cell>
          <cell r="AM178" t="str">
            <v>-</v>
          </cell>
          <cell r="AN178" t="str">
            <v/>
          </cell>
          <cell r="AO178">
            <v>0</v>
          </cell>
          <cell r="AP178" t="str">
            <v>-</v>
          </cell>
          <cell r="AQ178">
            <v>0</v>
          </cell>
          <cell r="AR178" t="str">
            <v>-</v>
          </cell>
          <cell r="AS178">
            <v>0</v>
          </cell>
          <cell r="AT178" t="str">
            <v/>
          </cell>
          <cell r="AU178">
            <v>0</v>
          </cell>
          <cell r="AV178" t="str">
            <v>-</v>
          </cell>
          <cell r="AW178">
            <v>0</v>
          </cell>
          <cell r="AX178" t="str">
            <v>-</v>
          </cell>
          <cell r="AY178">
            <v>0</v>
          </cell>
          <cell r="AZ178" t="str">
            <v/>
          </cell>
          <cell r="BA178">
            <v>0</v>
          </cell>
          <cell r="BB178" t="str">
            <v>-</v>
          </cell>
          <cell r="BC178">
            <v>0</v>
          </cell>
          <cell r="BD178" t="str">
            <v>-</v>
          </cell>
          <cell r="BE178">
            <v>0</v>
          </cell>
          <cell r="BF178" t="str">
            <v/>
          </cell>
          <cell r="BG178">
            <v>0</v>
          </cell>
          <cell r="BH178" t="str">
            <v>-</v>
          </cell>
          <cell r="BI178">
            <v>0</v>
          </cell>
          <cell r="BJ178" t="str">
            <v>-</v>
          </cell>
          <cell r="BK178">
            <v>0</v>
          </cell>
          <cell r="BL178">
            <v>0</v>
          </cell>
          <cell r="BM178" t="str">
            <v>-</v>
          </cell>
          <cell r="BN178">
            <v>15</v>
          </cell>
          <cell r="BO178" t="str">
            <v/>
          </cell>
          <cell r="BP178">
            <v>0</v>
          </cell>
          <cell r="BQ178">
            <v>0</v>
          </cell>
          <cell r="BR178" t="str">
            <v>-</v>
          </cell>
          <cell r="BS178">
            <v>0</v>
          </cell>
          <cell r="BT178">
            <v>0</v>
          </cell>
          <cell r="BU178" t="str">
            <v>-</v>
          </cell>
        </row>
        <row r="179">
          <cell r="A179" t="str">
            <v>121RET</v>
          </cell>
          <cell r="B179">
            <v>121</v>
          </cell>
          <cell r="C179" t="str">
            <v>RET</v>
          </cell>
          <cell r="D179" t="str">
            <v>Ventilation</v>
          </cell>
          <cell r="E179" t="str">
            <v>Motors and Fans</v>
          </cell>
          <cell r="F179" t="str">
            <v>Commercial</v>
          </cell>
          <cell r="G179" t="str">
            <v>Y</v>
          </cell>
          <cell r="M179" t="str">
            <v>RET</v>
          </cell>
          <cell r="N179" t="str">
            <v>EPACT motor</v>
          </cell>
          <cell r="O179">
            <v>2020</v>
          </cell>
          <cell r="P179">
            <v>2029</v>
          </cell>
          <cell r="Q179" t="str">
            <v>Small Office</v>
          </cell>
          <cell r="R179" t="str">
            <v/>
          </cell>
          <cell r="S179">
            <v>0</v>
          </cell>
          <cell r="T179">
            <v>0</v>
          </cell>
          <cell r="U179">
            <v>0</v>
          </cell>
          <cell r="V179">
            <v>167.84178215437259</v>
          </cell>
          <cell r="W179">
            <v>1.1049723756906096E-2</v>
          </cell>
          <cell r="X179" t="str">
            <v>-</v>
          </cell>
          <cell r="Y179" t="str">
            <v>-</v>
          </cell>
          <cell r="Z179" t="e">
            <v>#VALUE!</v>
          </cell>
          <cell r="AA179">
            <v>0</v>
          </cell>
          <cell r="AB179">
            <v>0</v>
          </cell>
          <cell r="AC179">
            <v>300</v>
          </cell>
          <cell r="AD179">
            <v>1.7873976083266012</v>
          </cell>
          <cell r="AE179" t="str">
            <v>-</v>
          </cell>
          <cell r="AF179" t="e">
            <v>#VALUE!</v>
          </cell>
          <cell r="AG179">
            <v>15</v>
          </cell>
          <cell r="AH179">
            <v>10</v>
          </cell>
          <cell r="AI179">
            <v>250</v>
          </cell>
          <cell r="AJ179">
            <v>1.4894980069388344</v>
          </cell>
          <cell r="AK179">
            <v>0.32588454376163684</v>
          </cell>
          <cell r="AL179" t="str">
            <v>-</v>
          </cell>
          <cell r="AM179" t="str">
            <v>-</v>
          </cell>
          <cell r="AN179" t="str">
            <v/>
          </cell>
          <cell r="AO179">
            <v>0</v>
          </cell>
          <cell r="AP179" t="str">
            <v>-</v>
          </cell>
          <cell r="AQ179">
            <v>0</v>
          </cell>
          <cell r="AR179" t="str">
            <v>-</v>
          </cell>
          <cell r="AS179">
            <v>0</v>
          </cell>
          <cell r="AT179" t="str">
            <v/>
          </cell>
          <cell r="AU179">
            <v>0</v>
          </cell>
          <cell r="AV179" t="str">
            <v>-</v>
          </cell>
          <cell r="AW179">
            <v>0</v>
          </cell>
          <cell r="AX179" t="str">
            <v>-</v>
          </cell>
          <cell r="AY179">
            <v>0</v>
          </cell>
          <cell r="AZ179" t="str">
            <v/>
          </cell>
          <cell r="BA179">
            <v>0</v>
          </cell>
          <cell r="BB179" t="str">
            <v>-</v>
          </cell>
          <cell r="BC179">
            <v>0</v>
          </cell>
          <cell r="BD179" t="str">
            <v>-</v>
          </cell>
          <cell r="BE179">
            <v>0</v>
          </cell>
          <cell r="BF179" t="str">
            <v/>
          </cell>
          <cell r="BG179">
            <v>0</v>
          </cell>
          <cell r="BH179" t="str">
            <v>-</v>
          </cell>
          <cell r="BI179">
            <v>0</v>
          </cell>
          <cell r="BJ179" t="str">
            <v>-</v>
          </cell>
          <cell r="BK179">
            <v>0</v>
          </cell>
          <cell r="BL179">
            <v>0</v>
          </cell>
          <cell r="BM179" t="str">
            <v>-</v>
          </cell>
          <cell r="BN179">
            <v>15</v>
          </cell>
          <cell r="BO179" t="str">
            <v/>
          </cell>
          <cell r="BP179">
            <v>0</v>
          </cell>
          <cell r="BQ179">
            <v>0</v>
          </cell>
          <cell r="BR179" t="str">
            <v>-</v>
          </cell>
          <cell r="BS179">
            <v>0</v>
          </cell>
          <cell r="BT179">
            <v>0</v>
          </cell>
          <cell r="BU179" t="str">
            <v>-</v>
          </cell>
        </row>
        <row r="180">
          <cell r="A180" t="str">
            <v>122RET</v>
          </cell>
          <cell r="B180">
            <v>122</v>
          </cell>
          <cell r="C180" t="str">
            <v>RET</v>
          </cell>
          <cell r="D180" t="str">
            <v>Ventilation</v>
          </cell>
          <cell r="E180" t="str">
            <v>ECM Furnace Motors</v>
          </cell>
          <cell r="F180" t="str">
            <v>Commercial</v>
          </cell>
          <cell r="G180" t="str">
            <v>Y</v>
          </cell>
          <cell r="M180" t="str">
            <v>RET</v>
          </cell>
          <cell r="N180" t="str">
            <v>PSC Furnace motors</v>
          </cell>
          <cell r="O180">
            <v>2020</v>
          </cell>
          <cell r="P180">
            <v>2029</v>
          </cell>
          <cell r="Q180" t="str">
            <v>Small Office</v>
          </cell>
          <cell r="R180" t="str">
            <v/>
          </cell>
          <cell r="S180">
            <v>0</v>
          </cell>
          <cell r="T180">
            <v>0</v>
          </cell>
          <cell r="U180">
            <v>0</v>
          </cell>
          <cell r="V180">
            <v>0</v>
          </cell>
          <cell r="W180">
            <v>0.39</v>
          </cell>
          <cell r="X180" t="str">
            <v>-</v>
          </cell>
          <cell r="Y180" t="str">
            <v>NREL Furnace ECM Workpaper</v>
          </cell>
          <cell r="Z180" t="e">
            <v>#VALUE!</v>
          </cell>
          <cell r="AA180">
            <v>0</v>
          </cell>
          <cell r="AB180">
            <v>0</v>
          </cell>
          <cell r="AC180">
            <v>0</v>
          </cell>
          <cell r="AD180">
            <v>0.17991554984395078</v>
          </cell>
          <cell r="AE180" t="str">
            <v>Mid Atlantic TRM</v>
          </cell>
          <cell r="AF180" t="e">
            <v>#VALUE!</v>
          </cell>
          <cell r="AG180">
            <v>15</v>
          </cell>
          <cell r="AH180">
            <v>10</v>
          </cell>
          <cell r="AI180">
            <v>-89</v>
          </cell>
          <cell r="AJ180">
            <v>-0.16339269322562877</v>
          </cell>
          <cell r="AK180">
            <v>1</v>
          </cell>
          <cell r="AL180" t="str">
            <v>-</v>
          </cell>
          <cell r="AM180" t="str">
            <v>-</v>
          </cell>
          <cell r="AN180" t="str">
            <v/>
          </cell>
          <cell r="AO180">
            <v>0</v>
          </cell>
          <cell r="AP180" t="str">
            <v>-</v>
          </cell>
          <cell r="AQ180">
            <v>0</v>
          </cell>
          <cell r="AR180" t="str">
            <v>-</v>
          </cell>
          <cell r="AS180">
            <v>0</v>
          </cell>
          <cell r="AT180" t="str">
            <v/>
          </cell>
          <cell r="AU180">
            <v>0</v>
          </cell>
          <cell r="AV180" t="str">
            <v>-</v>
          </cell>
          <cell r="AW180">
            <v>0</v>
          </cell>
          <cell r="AX180" t="str">
            <v>-</v>
          </cell>
          <cell r="AY180">
            <v>0</v>
          </cell>
          <cell r="AZ180" t="str">
            <v/>
          </cell>
          <cell r="BA180">
            <v>0</v>
          </cell>
          <cell r="BB180" t="str">
            <v>-</v>
          </cell>
          <cell r="BC180">
            <v>0</v>
          </cell>
          <cell r="BD180" t="str">
            <v>-</v>
          </cell>
          <cell r="BE180">
            <v>0</v>
          </cell>
          <cell r="BF180" t="str">
            <v/>
          </cell>
          <cell r="BG180">
            <v>0</v>
          </cell>
          <cell r="BH180" t="str">
            <v>-</v>
          </cell>
          <cell r="BI180">
            <v>0</v>
          </cell>
          <cell r="BJ180" t="str">
            <v>-</v>
          </cell>
          <cell r="BK180">
            <v>0</v>
          </cell>
          <cell r="BL180">
            <v>0</v>
          </cell>
          <cell r="BM180" t="str">
            <v>-</v>
          </cell>
          <cell r="BN180">
            <v>15</v>
          </cell>
          <cell r="BO180" t="str">
            <v/>
          </cell>
          <cell r="BP180">
            <v>0</v>
          </cell>
          <cell r="BQ180">
            <v>0</v>
          </cell>
          <cell r="BR180" t="str">
            <v>-</v>
          </cell>
          <cell r="BS180">
            <v>0</v>
          </cell>
          <cell r="BT180">
            <v>0</v>
          </cell>
          <cell r="BU180" t="str">
            <v>-</v>
          </cell>
        </row>
        <row r="181">
          <cell r="A181" t="str">
            <v>123RET</v>
          </cell>
          <cell r="B181">
            <v>123</v>
          </cell>
          <cell r="C181" t="str">
            <v>RET</v>
          </cell>
          <cell r="D181" t="str">
            <v>Ventilation</v>
          </cell>
          <cell r="E181" t="str">
            <v>VFD on HVAC System</v>
          </cell>
          <cell r="F181" t="str">
            <v>Commercial</v>
          </cell>
          <cell r="G181" t="str">
            <v>Y</v>
          </cell>
          <cell r="M181" t="str">
            <v>RET</v>
          </cell>
          <cell r="N181" t="str">
            <v>Weighted average of baseline control type on HVAC motor</v>
          </cell>
          <cell r="O181">
            <v>2020</v>
          </cell>
          <cell r="P181">
            <v>2029</v>
          </cell>
          <cell r="Q181" t="str">
            <v>Large Office</v>
          </cell>
          <cell r="R181" t="str">
            <v/>
          </cell>
          <cell r="S181">
            <v>0</v>
          </cell>
          <cell r="T181">
            <v>0</v>
          </cell>
          <cell r="U181">
            <v>0</v>
          </cell>
          <cell r="V181">
            <v>1090</v>
          </cell>
          <cell r="W181">
            <v>0.56470588235294128</v>
          </cell>
          <cell r="X181" t="str">
            <v>-</v>
          </cell>
          <cell r="Y181" t="str">
            <v>NY TRM V6.1, NY Commercial Baseline Data</v>
          </cell>
          <cell r="Z181" t="e">
            <v>#VALUE!</v>
          </cell>
          <cell r="AA181">
            <v>0</v>
          </cell>
          <cell r="AB181">
            <v>0</v>
          </cell>
          <cell r="AC181">
            <v>216.26666666666668</v>
          </cell>
          <cell r="AD181">
            <v>0.19840978593272174</v>
          </cell>
          <cell r="AE181" t="str">
            <v>MN TRM 2018</v>
          </cell>
          <cell r="AF181" t="e">
            <v>#VALUE!</v>
          </cell>
          <cell r="AG181">
            <v>0</v>
          </cell>
          <cell r="AH181">
            <v>0</v>
          </cell>
          <cell r="AI181">
            <v>0</v>
          </cell>
          <cell r="AJ181">
            <v>0</v>
          </cell>
          <cell r="AK181">
            <v>0</v>
          </cell>
          <cell r="AL181" t="str">
            <v>-</v>
          </cell>
          <cell r="AM181" t="str">
            <v>-</v>
          </cell>
          <cell r="AN181" t="str">
            <v/>
          </cell>
          <cell r="AO181">
            <v>0</v>
          </cell>
          <cell r="AP181" t="str">
            <v>-</v>
          </cell>
          <cell r="AQ181">
            <v>0</v>
          </cell>
          <cell r="AR181" t="str">
            <v>-</v>
          </cell>
          <cell r="AS181">
            <v>0</v>
          </cell>
          <cell r="AT181" t="str">
            <v/>
          </cell>
          <cell r="AU181">
            <v>0</v>
          </cell>
          <cell r="AV181" t="str">
            <v>-</v>
          </cell>
          <cell r="AW181">
            <v>0</v>
          </cell>
          <cell r="AX181" t="str">
            <v>-</v>
          </cell>
          <cell r="AY181">
            <v>0</v>
          </cell>
          <cell r="AZ181" t="str">
            <v/>
          </cell>
          <cell r="BA181">
            <v>0</v>
          </cell>
          <cell r="BB181" t="str">
            <v>-</v>
          </cell>
          <cell r="BC181">
            <v>0</v>
          </cell>
          <cell r="BD181" t="str">
            <v>-</v>
          </cell>
          <cell r="BE181">
            <v>0</v>
          </cell>
          <cell r="BF181" t="str">
            <v/>
          </cell>
          <cell r="BG181">
            <v>0</v>
          </cell>
          <cell r="BH181" t="str">
            <v>-</v>
          </cell>
          <cell r="BI181">
            <v>0</v>
          </cell>
          <cell r="BJ181" t="str">
            <v>-</v>
          </cell>
          <cell r="BK181">
            <v>0</v>
          </cell>
          <cell r="BL181">
            <v>0</v>
          </cell>
          <cell r="BM181" t="str">
            <v>-</v>
          </cell>
          <cell r="BN181">
            <v>15</v>
          </cell>
          <cell r="BO181" t="str">
            <v/>
          </cell>
          <cell r="BP181">
            <v>0</v>
          </cell>
          <cell r="BQ181">
            <v>0</v>
          </cell>
          <cell r="BR181" t="str">
            <v>-</v>
          </cell>
          <cell r="BS181">
            <v>0</v>
          </cell>
          <cell r="BT181">
            <v>0</v>
          </cell>
          <cell r="BU181" t="str">
            <v>-</v>
          </cell>
        </row>
        <row r="182">
          <cell r="A182" t="str">
            <v>124MD</v>
          </cell>
          <cell r="B182">
            <v>124</v>
          </cell>
          <cell r="C182" t="str">
            <v>MD</v>
          </cell>
          <cell r="D182" t="str">
            <v>Ventilation</v>
          </cell>
          <cell r="E182" t="str">
            <v>Kitchen DCV - MD</v>
          </cell>
          <cell r="F182" t="str">
            <v>Commercial</v>
          </cell>
          <cell r="G182" t="str">
            <v>Y</v>
          </cell>
          <cell r="M182" t="str">
            <v>NC,RENO,REPL</v>
          </cell>
          <cell r="N182" t="str">
            <v>No Demand Control Ventilation on Commercial Kitchen</v>
          </cell>
          <cell r="O182">
            <v>2020</v>
          </cell>
          <cell r="P182">
            <v>2029</v>
          </cell>
          <cell r="Q182" t="str">
            <v>Food Service</v>
          </cell>
          <cell r="R182" t="str">
            <v/>
          </cell>
          <cell r="S182">
            <v>0</v>
          </cell>
          <cell r="T182">
            <v>0</v>
          </cell>
          <cell r="U182">
            <v>0</v>
          </cell>
          <cell r="V182">
            <v>3623.7776642832823</v>
          </cell>
          <cell r="W182">
            <v>0.4743164482046181</v>
          </cell>
          <cell r="X182" t="str">
            <v>-</v>
          </cell>
          <cell r="Y182" t="str">
            <v>NY TRM V6.1, PGE DCV Workpaper, Fishnick, NY Commercial Baseline Data</v>
          </cell>
          <cell r="Z182" t="e">
            <v>#VALUE!</v>
          </cell>
          <cell r="AA182">
            <v>0</v>
          </cell>
          <cell r="AB182">
            <v>0</v>
          </cell>
          <cell r="AC182">
            <v>1000</v>
          </cell>
          <cell r="AD182">
            <v>0.27595511994463984</v>
          </cell>
          <cell r="AE182" t="str">
            <v>MN TRM 2018</v>
          </cell>
          <cell r="AF182" t="e">
            <v>#VALUE!</v>
          </cell>
          <cell r="AG182">
            <v>0</v>
          </cell>
          <cell r="AH182">
            <v>0</v>
          </cell>
          <cell r="AI182">
            <v>0</v>
          </cell>
          <cell r="AJ182">
            <v>0</v>
          </cell>
          <cell r="AK182">
            <v>0</v>
          </cell>
          <cell r="AL182" t="str">
            <v>-</v>
          </cell>
          <cell r="AM182" t="str">
            <v>-</v>
          </cell>
          <cell r="AN182" t="str">
            <v/>
          </cell>
          <cell r="AO182">
            <v>0</v>
          </cell>
          <cell r="AP182" t="str">
            <v>-</v>
          </cell>
          <cell r="AQ182">
            <v>0</v>
          </cell>
          <cell r="AR182" t="str">
            <v>-</v>
          </cell>
          <cell r="AS182">
            <v>0</v>
          </cell>
          <cell r="AT182" t="str">
            <v/>
          </cell>
          <cell r="AU182">
            <v>0</v>
          </cell>
          <cell r="AV182" t="str">
            <v>-</v>
          </cell>
          <cell r="AW182">
            <v>0</v>
          </cell>
          <cell r="AX182" t="str">
            <v>-</v>
          </cell>
          <cell r="AY182">
            <v>0</v>
          </cell>
          <cell r="AZ182" t="str">
            <v/>
          </cell>
          <cell r="BA182">
            <v>0</v>
          </cell>
          <cell r="BB182" t="str">
            <v>-</v>
          </cell>
          <cell r="BC182">
            <v>0</v>
          </cell>
          <cell r="BD182" t="str">
            <v>-</v>
          </cell>
          <cell r="BE182">
            <v>0</v>
          </cell>
          <cell r="BF182" t="str">
            <v/>
          </cell>
          <cell r="BG182">
            <v>0</v>
          </cell>
          <cell r="BH182" t="str">
            <v>-</v>
          </cell>
          <cell r="BI182">
            <v>0</v>
          </cell>
          <cell r="BJ182" t="str">
            <v>-</v>
          </cell>
          <cell r="BK182">
            <v>0</v>
          </cell>
          <cell r="BL182">
            <v>0</v>
          </cell>
          <cell r="BM182" t="str">
            <v>-</v>
          </cell>
          <cell r="BN182">
            <v>15</v>
          </cell>
          <cell r="BO182" t="str">
            <v/>
          </cell>
          <cell r="BP182">
            <v>0</v>
          </cell>
          <cell r="BQ182">
            <v>0</v>
          </cell>
          <cell r="BR182" t="str">
            <v>-</v>
          </cell>
          <cell r="BS182">
            <v>0</v>
          </cell>
          <cell r="BT182">
            <v>0</v>
          </cell>
          <cell r="BU182" t="str">
            <v>-</v>
          </cell>
        </row>
        <row r="183">
          <cell r="A183" t="str">
            <v>125MD</v>
          </cell>
          <cell r="B183">
            <v>125</v>
          </cell>
          <cell r="C183" t="str">
            <v>MD</v>
          </cell>
          <cell r="D183" t="str">
            <v>Space Heating</v>
          </cell>
          <cell r="E183" t="str">
            <v>Kitchen DCV - MD</v>
          </cell>
          <cell r="F183" t="str">
            <v>Commercial</v>
          </cell>
          <cell r="G183" t="str">
            <v>Y</v>
          </cell>
          <cell r="M183" t="str">
            <v>NC,RENO,REPL</v>
          </cell>
          <cell r="N183" t="str">
            <v>No Demand Control Ventilation on Commercial Kitchen</v>
          </cell>
          <cell r="O183">
            <v>2020</v>
          </cell>
          <cell r="P183">
            <v>2029</v>
          </cell>
          <cell r="Q183" t="str">
            <v>Food Service</v>
          </cell>
          <cell r="R183" t="str">
            <v/>
          </cell>
          <cell r="S183">
            <v>0</v>
          </cell>
          <cell r="T183">
            <v>0</v>
          </cell>
          <cell r="U183">
            <v>0</v>
          </cell>
          <cell r="V183">
            <v>0</v>
          </cell>
          <cell r="W183">
            <v>0.48880000000000001</v>
          </cell>
          <cell r="X183" t="str">
            <v>-</v>
          </cell>
          <cell r="Y183" t="str">
            <v>-</v>
          </cell>
          <cell r="Z183" t="e">
            <v>#VALUE!</v>
          </cell>
          <cell r="AA183">
            <v>0</v>
          </cell>
          <cell r="AB183">
            <v>0</v>
          </cell>
          <cell r="AC183">
            <v>0</v>
          </cell>
          <cell r="AD183">
            <v>0</v>
          </cell>
          <cell r="AE183" t="str">
            <v>-</v>
          </cell>
          <cell r="AF183" t="e">
            <v>#VALUE!</v>
          </cell>
          <cell r="AG183">
            <v>0</v>
          </cell>
          <cell r="AH183">
            <v>0</v>
          </cell>
          <cell r="AI183">
            <v>0</v>
          </cell>
          <cell r="AJ183">
            <v>0</v>
          </cell>
          <cell r="AK183">
            <v>0</v>
          </cell>
          <cell r="AL183" t="str">
            <v>-</v>
          </cell>
          <cell r="AM183" t="str">
            <v>-</v>
          </cell>
          <cell r="AN183" t="str">
            <v/>
          </cell>
          <cell r="AO183">
            <v>0</v>
          </cell>
          <cell r="AP183" t="str">
            <v>-</v>
          </cell>
          <cell r="AQ183">
            <v>0</v>
          </cell>
          <cell r="AR183" t="str">
            <v>-</v>
          </cell>
          <cell r="AS183">
            <v>0</v>
          </cell>
          <cell r="AT183" t="str">
            <v/>
          </cell>
          <cell r="AU183">
            <v>0</v>
          </cell>
          <cell r="AV183" t="str">
            <v>-</v>
          </cell>
          <cell r="AW183">
            <v>0</v>
          </cell>
          <cell r="AX183" t="str">
            <v>-</v>
          </cell>
          <cell r="AY183">
            <v>0</v>
          </cell>
          <cell r="AZ183" t="str">
            <v/>
          </cell>
          <cell r="BA183">
            <v>0</v>
          </cell>
          <cell r="BB183" t="str">
            <v>-</v>
          </cell>
          <cell r="BC183">
            <v>0</v>
          </cell>
          <cell r="BD183" t="str">
            <v>-</v>
          </cell>
          <cell r="BE183">
            <v>0</v>
          </cell>
          <cell r="BF183" t="str">
            <v/>
          </cell>
          <cell r="BG183">
            <v>0</v>
          </cell>
          <cell r="BH183" t="str">
            <v>-</v>
          </cell>
          <cell r="BI183">
            <v>0</v>
          </cell>
          <cell r="BJ183" t="str">
            <v>-</v>
          </cell>
          <cell r="BK183">
            <v>0</v>
          </cell>
          <cell r="BL183">
            <v>0</v>
          </cell>
          <cell r="BM183" t="str">
            <v>-</v>
          </cell>
          <cell r="BN183">
            <v>15</v>
          </cell>
          <cell r="BO183" t="str">
            <v/>
          </cell>
          <cell r="BP183">
            <v>0</v>
          </cell>
          <cell r="BQ183">
            <v>0</v>
          </cell>
          <cell r="BR183" t="str">
            <v>-</v>
          </cell>
          <cell r="BS183">
            <v>0</v>
          </cell>
          <cell r="BT183">
            <v>0</v>
          </cell>
          <cell r="BU183" t="str">
            <v>-</v>
          </cell>
        </row>
        <row r="184">
          <cell r="A184" t="str">
            <v>126MD</v>
          </cell>
          <cell r="B184">
            <v>126</v>
          </cell>
          <cell r="C184" t="str">
            <v>MD</v>
          </cell>
          <cell r="D184" t="str">
            <v>Ventilation</v>
          </cell>
          <cell r="E184" t="str">
            <v>Kitchen DCV - MD</v>
          </cell>
          <cell r="F184" t="str">
            <v>Commercial</v>
          </cell>
          <cell r="G184" t="str">
            <v>Y</v>
          </cell>
          <cell r="M184" t="str">
            <v>NC,RENO,REPL</v>
          </cell>
          <cell r="N184" t="str">
            <v>No Demand Control Ventilation on Commercial Kitchen</v>
          </cell>
          <cell r="O184">
            <v>2020</v>
          </cell>
          <cell r="P184">
            <v>2029</v>
          </cell>
          <cell r="Q184" t="str">
            <v>Food Service</v>
          </cell>
          <cell r="R184" t="str">
            <v/>
          </cell>
          <cell r="S184">
            <v>0</v>
          </cell>
          <cell r="T184">
            <v>0</v>
          </cell>
          <cell r="U184">
            <v>0</v>
          </cell>
          <cell r="V184">
            <v>3623.7776642832823</v>
          </cell>
          <cell r="W184">
            <v>0.4743164482046181</v>
          </cell>
          <cell r="X184" t="str">
            <v>-</v>
          </cell>
          <cell r="Y184" t="str">
            <v>-</v>
          </cell>
          <cell r="Z184" t="e">
            <v>#VALUE!</v>
          </cell>
          <cell r="AA184">
            <v>0</v>
          </cell>
          <cell r="AB184">
            <v>0</v>
          </cell>
          <cell r="AC184">
            <v>1000</v>
          </cell>
          <cell r="AD184">
            <v>0.27595511994463984</v>
          </cell>
          <cell r="AE184" t="str">
            <v>-</v>
          </cell>
          <cell r="AF184" t="e">
            <v>#VALUE!</v>
          </cell>
          <cell r="AG184">
            <v>0</v>
          </cell>
          <cell r="AH184">
            <v>0</v>
          </cell>
          <cell r="AI184">
            <v>0</v>
          </cell>
          <cell r="AJ184">
            <v>0</v>
          </cell>
          <cell r="AK184">
            <v>0</v>
          </cell>
          <cell r="AL184" t="str">
            <v>-</v>
          </cell>
          <cell r="AM184" t="str">
            <v>-</v>
          </cell>
          <cell r="AN184" t="str">
            <v/>
          </cell>
          <cell r="AO184">
            <v>0</v>
          </cell>
          <cell r="AP184" t="str">
            <v>-</v>
          </cell>
          <cell r="AQ184">
            <v>0</v>
          </cell>
          <cell r="AR184" t="str">
            <v>-</v>
          </cell>
          <cell r="AS184">
            <v>0</v>
          </cell>
          <cell r="AT184" t="str">
            <v/>
          </cell>
          <cell r="AU184">
            <v>0</v>
          </cell>
          <cell r="AV184" t="str">
            <v>-</v>
          </cell>
          <cell r="AW184">
            <v>0</v>
          </cell>
          <cell r="AX184" t="str">
            <v>-</v>
          </cell>
          <cell r="AY184">
            <v>0</v>
          </cell>
          <cell r="AZ184" t="str">
            <v/>
          </cell>
          <cell r="BA184">
            <v>0</v>
          </cell>
          <cell r="BB184" t="str">
            <v>-</v>
          </cell>
          <cell r="BC184">
            <v>0</v>
          </cell>
          <cell r="BD184" t="str">
            <v>-</v>
          </cell>
          <cell r="BE184">
            <v>0</v>
          </cell>
          <cell r="BF184" t="str">
            <v/>
          </cell>
          <cell r="BG184">
            <v>0</v>
          </cell>
          <cell r="BH184" t="str">
            <v>-</v>
          </cell>
          <cell r="BI184">
            <v>0</v>
          </cell>
          <cell r="BJ184" t="str">
            <v>-</v>
          </cell>
          <cell r="BK184">
            <v>0</v>
          </cell>
          <cell r="BL184">
            <v>0</v>
          </cell>
          <cell r="BM184" t="str">
            <v>-</v>
          </cell>
          <cell r="BN184">
            <v>15</v>
          </cell>
          <cell r="BO184" t="str">
            <v/>
          </cell>
          <cell r="BP184">
            <v>0</v>
          </cell>
          <cell r="BQ184">
            <v>0</v>
          </cell>
          <cell r="BR184" t="str">
            <v>-</v>
          </cell>
          <cell r="BS184">
            <v>0</v>
          </cell>
          <cell r="BT184">
            <v>0</v>
          </cell>
          <cell r="BU184" t="str">
            <v>-</v>
          </cell>
        </row>
        <row r="185">
          <cell r="A185" t="str">
            <v>127MD</v>
          </cell>
          <cell r="B185">
            <v>127</v>
          </cell>
          <cell r="C185" t="str">
            <v>MD</v>
          </cell>
          <cell r="D185" t="str">
            <v>Space Heating</v>
          </cell>
          <cell r="E185" t="str">
            <v>Kitchen DCV - MD</v>
          </cell>
          <cell r="F185" t="str">
            <v>Commercial</v>
          </cell>
          <cell r="G185" t="str">
            <v>Y</v>
          </cell>
          <cell r="M185" t="str">
            <v>NC,RENO,REPL</v>
          </cell>
          <cell r="N185" t="str">
            <v>No Demand Control Ventilation on Commercial Kitchen</v>
          </cell>
          <cell r="O185">
            <v>2020</v>
          </cell>
          <cell r="P185">
            <v>2029</v>
          </cell>
          <cell r="Q185" t="str">
            <v>Food Service</v>
          </cell>
          <cell r="R185" t="str">
            <v/>
          </cell>
          <cell r="S185">
            <v>0</v>
          </cell>
          <cell r="T185">
            <v>0</v>
          </cell>
          <cell r="U185">
            <v>0</v>
          </cell>
          <cell r="V185">
            <v>0</v>
          </cell>
          <cell r="W185">
            <v>0.48880000000000001</v>
          </cell>
          <cell r="X185" t="str">
            <v>-</v>
          </cell>
          <cell r="Y185" t="str">
            <v>-</v>
          </cell>
          <cell r="Z185" t="e">
            <v>#VALUE!</v>
          </cell>
          <cell r="AA185">
            <v>0</v>
          </cell>
          <cell r="AB185">
            <v>0</v>
          </cell>
          <cell r="AC185">
            <v>0</v>
          </cell>
          <cell r="AD185">
            <v>0</v>
          </cell>
          <cell r="AE185" t="str">
            <v>-</v>
          </cell>
          <cell r="AF185" t="e">
            <v>#VALUE!</v>
          </cell>
          <cell r="AG185">
            <v>0</v>
          </cell>
          <cell r="AH185">
            <v>0</v>
          </cell>
          <cell r="AI185">
            <v>0</v>
          </cell>
          <cell r="AJ185">
            <v>0</v>
          </cell>
          <cell r="AK185">
            <v>0</v>
          </cell>
          <cell r="AL185" t="str">
            <v>-</v>
          </cell>
          <cell r="AM185" t="str">
            <v>-</v>
          </cell>
          <cell r="AN185" t="str">
            <v/>
          </cell>
          <cell r="AO185">
            <v>0</v>
          </cell>
          <cell r="AP185" t="str">
            <v>-</v>
          </cell>
          <cell r="AQ185">
            <v>0</v>
          </cell>
          <cell r="AR185" t="str">
            <v>-</v>
          </cell>
          <cell r="AS185">
            <v>0</v>
          </cell>
          <cell r="AT185" t="str">
            <v/>
          </cell>
          <cell r="AU185">
            <v>0</v>
          </cell>
          <cell r="AV185" t="str">
            <v>-</v>
          </cell>
          <cell r="AW185">
            <v>0</v>
          </cell>
          <cell r="AX185" t="str">
            <v>-</v>
          </cell>
          <cell r="AY185">
            <v>0</v>
          </cell>
          <cell r="AZ185" t="str">
            <v/>
          </cell>
          <cell r="BA185">
            <v>0</v>
          </cell>
          <cell r="BB185" t="str">
            <v>-</v>
          </cell>
          <cell r="BC185">
            <v>0</v>
          </cell>
          <cell r="BD185" t="str">
            <v>-</v>
          </cell>
          <cell r="BE185">
            <v>0</v>
          </cell>
          <cell r="BF185" t="str">
            <v/>
          </cell>
          <cell r="BG185">
            <v>0</v>
          </cell>
          <cell r="BH185" t="str">
            <v>-</v>
          </cell>
          <cell r="BI185">
            <v>0</v>
          </cell>
          <cell r="BJ185" t="str">
            <v>-</v>
          </cell>
          <cell r="BK185">
            <v>0</v>
          </cell>
          <cell r="BL185">
            <v>0</v>
          </cell>
          <cell r="BM185" t="str">
            <v>-</v>
          </cell>
          <cell r="BN185">
            <v>15</v>
          </cell>
          <cell r="BO185" t="str">
            <v/>
          </cell>
          <cell r="BP185">
            <v>0</v>
          </cell>
          <cell r="BQ185">
            <v>0</v>
          </cell>
          <cell r="BR185" t="str">
            <v>-</v>
          </cell>
          <cell r="BS185">
            <v>0</v>
          </cell>
          <cell r="BT185">
            <v>0</v>
          </cell>
          <cell r="BU185" t="str">
            <v>-</v>
          </cell>
        </row>
        <row r="186">
          <cell r="A186" t="str">
            <v>128MD</v>
          </cell>
          <cell r="B186">
            <v>128</v>
          </cell>
          <cell r="C186" t="str">
            <v>MD</v>
          </cell>
          <cell r="D186" t="str">
            <v>Ventilation</v>
          </cell>
          <cell r="E186" t="str">
            <v>Kitchen DCV - MD</v>
          </cell>
          <cell r="F186" t="str">
            <v>Commercial</v>
          </cell>
          <cell r="G186" t="str">
            <v>Y</v>
          </cell>
          <cell r="M186" t="str">
            <v>NC,RENO,REPL</v>
          </cell>
          <cell r="N186" t="str">
            <v>No Demand Control Ventilation on Commercial Kitchen</v>
          </cell>
          <cell r="O186">
            <v>2020</v>
          </cell>
          <cell r="P186">
            <v>2029</v>
          </cell>
          <cell r="Q186" t="str">
            <v>Food Service</v>
          </cell>
          <cell r="R186" t="str">
            <v/>
          </cell>
          <cell r="S186">
            <v>0</v>
          </cell>
          <cell r="T186">
            <v>0</v>
          </cell>
          <cell r="U186">
            <v>0</v>
          </cell>
          <cell r="V186">
            <v>3623.7776642832823</v>
          </cell>
          <cell r="W186">
            <v>0.4743164482046181</v>
          </cell>
          <cell r="X186" t="str">
            <v>-</v>
          </cell>
          <cell r="Y186" t="str">
            <v>-</v>
          </cell>
          <cell r="Z186" t="e">
            <v>#VALUE!</v>
          </cell>
          <cell r="AA186">
            <v>0</v>
          </cell>
          <cell r="AB186">
            <v>0</v>
          </cell>
          <cell r="AC186">
            <v>1000</v>
          </cell>
          <cell r="AD186">
            <v>0.27595511994463984</v>
          </cell>
          <cell r="AE186" t="str">
            <v>-</v>
          </cell>
          <cell r="AF186" t="e">
            <v>#VALUE!</v>
          </cell>
          <cell r="AG186">
            <v>0</v>
          </cell>
          <cell r="AH186">
            <v>0</v>
          </cell>
          <cell r="AI186">
            <v>0</v>
          </cell>
          <cell r="AJ186">
            <v>0</v>
          </cell>
          <cell r="AK186">
            <v>0</v>
          </cell>
          <cell r="AL186" t="str">
            <v>-</v>
          </cell>
          <cell r="AM186" t="str">
            <v>-</v>
          </cell>
          <cell r="AN186" t="str">
            <v/>
          </cell>
          <cell r="AO186">
            <v>0</v>
          </cell>
          <cell r="AP186" t="str">
            <v>-</v>
          </cell>
          <cell r="AQ186">
            <v>0</v>
          </cell>
          <cell r="AR186" t="str">
            <v>-</v>
          </cell>
          <cell r="AS186">
            <v>0</v>
          </cell>
          <cell r="AT186" t="str">
            <v/>
          </cell>
          <cell r="AU186">
            <v>0</v>
          </cell>
          <cell r="AV186" t="str">
            <v>-</v>
          </cell>
          <cell r="AW186">
            <v>0</v>
          </cell>
          <cell r="AX186" t="str">
            <v>-</v>
          </cell>
          <cell r="AY186">
            <v>0</v>
          </cell>
          <cell r="AZ186" t="str">
            <v/>
          </cell>
          <cell r="BA186">
            <v>0</v>
          </cell>
          <cell r="BB186" t="str">
            <v>-</v>
          </cell>
          <cell r="BC186">
            <v>0</v>
          </cell>
          <cell r="BD186" t="str">
            <v>-</v>
          </cell>
          <cell r="BE186">
            <v>0</v>
          </cell>
          <cell r="BF186" t="str">
            <v/>
          </cell>
          <cell r="BG186">
            <v>0</v>
          </cell>
          <cell r="BH186" t="str">
            <v>-</v>
          </cell>
          <cell r="BI186">
            <v>0</v>
          </cell>
          <cell r="BJ186" t="str">
            <v>-</v>
          </cell>
          <cell r="BK186">
            <v>0</v>
          </cell>
          <cell r="BL186">
            <v>0</v>
          </cell>
          <cell r="BM186" t="str">
            <v>-</v>
          </cell>
          <cell r="BN186">
            <v>15</v>
          </cell>
          <cell r="BO186" t="str">
            <v/>
          </cell>
          <cell r="BP186">
            <v>0</v>
          </cell>
          <cell r="BQ186">
            <v>0</v>
          </cell>
          <cell r="BR186" t="str">
            <v>-</v>
          </cell>
          <cell r="BS186">
            <v>0</v>
          </cell>
          <cell r="BT186">
            <v>0</v>
          </cell>
          <cell r="BU186" t="str">
            <v>-</v>
          </cell>
        </row>
        <row r="187">
          <cell r="A187" t="str">
            <v>129MD</v>
          </cell>
          <cell r="B187">
            <v>129</v>
          </cell>
          <cell r="C187" t="str">
            <v>MD</v>
          </cell>
          <cell r="D187" t="str">
            <v>Space Heating</v>
          </cell>
          <cell r="E187" t="str">
            <v>Kitchen DCV - MD</v>
          </cell>
          <cell r="F187" t="str">
            <v>Commercial</v>
          </cell>
          <cell r="G187" t="str">
            <v>Y</v>
          </cell>
          <cell r="M187" t="str">
            <v>NC,RENO,REPL</v>
          </cell>
          <cell r="N187" t="str">
            <v>No Demand Control Ventilation on Commercial Kitchen</v>
          </cell>
          <cell r="O187">
            <v>2020</v>
          </cell>
          <cell r="P187">
            <v>2029</v>
          </cell>
          <cell r="Q187" t="str">
            <v>Food Service</v>
          </cell>
          <cell r="R187" t="str">
            <v/>
          </cell>
          <cell r="S187">
            <v>0</v>
          </cell>
          <cell r="T187">
            <v>0</v>
          </cell>
          <cell r="U187">
            <v>0</v>
          </cell>
          <cell r="V187">
            <v>0</v>
          </cell>
          <cell r="W187">
            <v>0.48880000000000001</v>
          </cell>
          <cell r="X187" t="str">
            <v>-</v>
          </cell>
          <cell r="Y187" t="str">
            <v>-</v>
          </cell>
          <cell r="Z187" t="e">
            <v>#VALUE!</v>
          </cell>
          <cell r="AA187">
            <v>0</v>
          </cell>
          <cell r="AB187">
            <v>0</v>
          </cell>
          <cell r="AC187">
            <v>0</v>
          </cell>
          <cell r="AD187">
            <v>0</v>
          </cell>
          <cell r="AE187" t="str">
            <v>-</v>
          </cell>
          <cell r="AF187" t="e">
            <v>#VALUE!</v>
          </cell>
          <cell r="AG187">
            <v>0</v>
          </cell>
          <cell r="AH187">
            <v>0</v>
          </cell>
          <cell r="AI187">
            <v>0</v>
          </cell>
          <cell r="AJ187">
            <v>0</v>
          </cell>
          <cell r="AK187">
            <v>0</v>
          </cell>
          <cell r="AL187" t="str">
            <v>-</v>
          </cell>
          <cell r="AM187" t="str">
            <v>-</v>
          </cell>
          <cell r="AN187" t="str">
            <v/>
          </cell>
          <cell r="AO187">
            <v>0</v>
          </cell>
          <cell r="AP187" t="str">
            <v>-</v>
          </cell>
          <cell r="AQ187">
            <v>0</v>
          </cell>
          <cell r="AR187" t="str">
            <v>-</v>
          </cell>
          <cell r="AS187">
            <v>0</v>
          </cell>
          <cell r="AT187" t="str">
            <v/>
          </cell>
          <cell r="AU187">
            <v>0</v>
          </cell>
          <cell r="AV187" t="str">
            <v>-</v>
          </cell>
          <cell r="AW187">
            <v>0</v>
          </cell>
          <cell r="AX187" t="str">
            <v>-</v>
          </cell>
          <cell r="AY187">
            <v>0</v>
          </cell>
          <cell r="AZ187" t="str">
            <v/>
          </cell>
          <cell r="BA187">
            <v>0</v>
          </cell>
          <cell r="BB187" t="str">
            <v>-</v>
          </cell>
          <cell r="BC187">
            <v>0</v>
          </cell>
          <cell r="BD187" t="str">
            <v>-</v>
          </cell>
          <cell r="BE187">
            <v>0</v>
          </cell>
          <cell r="BF187" t="str">
            <v/>
          </cell>
          <cell r="BG187">
            <v>0</v>
          </cell>
          <cell r="BH187" t="str">
            <v>-</v>
          </cell>
          <cell r="BI187">
            <v>0</v>
          </cell>
          <cell r="BJ187" t="str">
            <v>-</v>
          </cell>
          <cell r="BK187">
            <v>0</v>
          </cell>
          <cell r="BL187">
            <v>0</v>
          </cell>
          <cell r="BM187" t="str">
            <v>-</v>
          </cell>
          <cell r="BN187">
            <v>15</v>
          </cell>
          <cell r="BO187" t="str">
            <v/>
          </cell>
          <cell r="BP187">
            <v>0</v>
          </cell>
          <cell r="BQ187">
            <v>0</v>
          </cell>
          <cell r="BR187" t="str">
            <v>-</v>
          </cell>
          <cell r="BS187">
            <v>0</v>
          </cell>
          <cell r="BT187">
            <v>0</v>
          </cell>
          <cell r="BU187" t="str">
            <v>-</v>
          </cell>
        </row>
        <row r="188">
          <cell r="A188" t="str">
            <v>130MD</v>
          </cell>
          <cell r="B188">
            <v>130</v>
          </cell>
          <cell r="C188" t="str">
            <v>MD</v>
          </cell>
          <cell r="D188" t="str">
            <v>Ventilation</v>
          </cell>
          <cell r="E188" t="str">
            <v>Kitchen DCV - MD</v>
          </cell>
          <cell r="F188" t="str">
            <v>Commercial</v>
          </cell>
          <cell r="G188" t="str">
            <v>Y</v>
          </cell>
          <cell r="M188" t="str">
            <v>NC,RENO,REPL</v>
          </cell>
          <cell r="N188" t="str">
            <v>No Demand Control Ventilation on Commercial Kitchen</v>
          </cell>
          <cell r="O188">
            <v>2020</v>
          </cell>
          <cell r="P188">
            <v>2029</v>
          </cell>
          <cell r="Q188" t="str">
            <v>Food Service</v>
          </cell>
          <cell r="R188" t="str">
            <v/>
          </cell>
          <cell r="S188">
            <v>0</v>
          </cell>
          <cell r="T188">
            <v>0</v>
          </cell>
          <cell r="U188">
            <v>0</v>
          </cell>
          <cell r="V188">
            <v>3623.7776642832823</v>
          </cell>
          <cell r="W188">
            <v>0.4743164482046181</v>
          </cell>
          <cell r="X188" t="str">
            <v>-</v>
          </cell>
          <cell r="Y188" t="str">
            <v>-</v>
          </cell>
          <cell r="Z188" t="e">
            <v>#VALUE!</v>
          </cell>
          <cell r="AA188">
            <v>0</v>
          </cell>
          <cell r="AB188">
            <v>0</v>
          </cell>
          <cell r="AC188">
            <v>1000</v>
          </cell>
          <cell r="AD188">
            <v>0.27595511994463984</v>
          </cell>
          <cell r="AE188" t="str">
            <v>-</v>
          </cell>
          <cell r="AF188" t="e">
            <v>#VALUE!</v>
          </cell>
          <cell r="AG188">
            <v>0</v>
          </cell>
          <cell r="AH188">
            <v>0</v>
          </cell>
          <cell r="AI188">
            <v>0</v>
          </cell>
          <cell r="AJ188">
            <v>0</v>
          </cell>
          <cell r="AK188">
            <v>0</v>
          </cell>
          <cell r="AL188" t="str">
            <v>-</v>
          </cell>
          <cell r="AM188" t="str">
            <v>-</v>
          </cell>
          <cell r="AN188" t="str">
            <v/>
          </cell>
          <cell r="AO188">
            <v>0</v>
          </cell>
          <cell r="AP188" t="str">
            <v>-</v>
          </cell>
          <cell r="AQ188">
            <v>0</v>
          </cell>
          <cell r="AR188" t="str">
            <v>-</v>
          </cell>
          <cell r="AS188">
            <v>0</v>
          </cell>
          <cell r="AT188" t="str">
            <v/>
          </cell>
          <cell r="AU188">
            <v>0</v>
          </cell>
          <cell r="AV188" t="str">
            <v>-</v>
          </cell>
          <cell r="AW188">
            <v>0</v>
          </cell>
          <cell r="AX188" t="str">
            <v>-</v>
          </cell>
          <cell r="AY188">
            <v>0</v>
          </cell>
          <cell r="AZ188" t="str">
            <v/>
          </cell>
          <cell r="BA188">
            <v>0</v>
          </cell>
          <cell r="BB188" t="str">
            <v>-</v>
          </cell>
          <cell r="BC188">
            <v>0</v>
          </cell>
          <cell r="BD188" t="str">
            <v>-</v>
          </cell>
          <cell r="BE188">
            <v>0</v>
          </cell>
          <cell r="BF188" t="str">
            <v/>
          </cell>
          <cell r="BG188">
            <v>0</v>
          </cell>
          <cell r="BH188" t="str">
            <v>-</v>
          </cell>
          <cell r="BI188">
            <v>0</v>
          </cell>
          <cell r="BJ188" t="str">
            <v>-</v>
          </cell>
          <cell r="BK188">
            <v>0</v>
          </cell>
          <cell r="BL188">
            <v>0</v>
          </cell>
          <cell r="BM188" t="str">
            <v>-</v>
          </cell>
          <cell r="BN188">
            <v>15</v>
          </cell>
          <cell r="BO188" t="str">
            <v/>
          </cell>
          <cell r="BP188">
            <v>0</v>
          </cell>
          <cell r="BQ188">
            <v>0</v>
          </cell>
          <cell r="BR188" t="str">
            <v>-</v>
          </cell>
          <cell r="BS188">
            <v>0</v>
          </cell>
          <cell r="BT188">
            <v>0</v>
          </cell>
          <cell r="BU188" t="str">
            <v>-</v>
          </cell>
        </row>
        <row r="189">
          <cell r="A189" t="str">
            <v>131MD</v>
          </cell>
          <cell r="B189">
            <v>131</v>
          </cell>
          <cell r="C189" t="str">
            <v>MD</v>
          </cell>
          <cell r="D189" t="str">
            <v>Space Heating</v>
          </cell>
          <cell r="E189" t="str">
            <v>Kitchen DCV - MD</v>
          </cell>
          <cell r="F189" t="str">
            <v>Commercial</v>
          </cell>
          <cell r="G189" t="str">
            <v>Y</v>
          </cell>
          <cell r="M189" t="str">
            <v>NC,RENO,REPL</v>
          </cell>
          <cell r="N189" t="str">
            <v>No Demand Control Ventilation on Commercial Kitchen</v>
          </cell>
          <cell r="O189">
            <v>2020</v>
          </cell>
          <cell r="P189">
            <v>2029</v>
          </cell>
          <cell r="Q189" t="str">
            <v>Food Service</v>
          </cell>
          <cell r="R189" t="str">
            <v/>
          </cell>
          <cell r="S189">
            <v>0</v>
          </cell>
          <cell r="T189">
            <v>0</v>
          </cell>
          <cell r="U189">
            <v>0</v>
          </cell>
          <cell r="V189">
            <v>0</v>
          </cell>
          <cell r="W189">
            <v>0.48880000000000001</v>
          </cell>
          <cell r="X189" t="str">
            <v>-</v>
          </cell>
          <cell r="Y189" t="str">
            <v>-</v>
          </cell>
          <cell r="Z189" t="e">
            <v>#VALUE!</v>
          </cell>
          <cell r="AA189">
            <v>0</v>
          </cell>
          <cell r="AB189">
            <v>0</v>
          </cell>
          <cell r="AC189">
            <v>0</v>
          </cell>
          <cell r="AD189">
            <v>0</v>
          </cell>
          <cell r="AE189" t="str">
            <v>-</v>
          </cell>
          <cell r="AF189" t="e">
            <v>#VALUE!</v>
          </cell>
          <cell r="AG189">
            <v>0</v>
          </cell>
          <cell r="AH189">
            <v>0</v>
          </cell>
          <cell r="AI189">
            <v>0</v>
          </cell>
          <cell r="AJ189">
            <v>0</v>
          </cell>
          <cell r="AK189">
            <v>0</v>
          </cell>
          <cell r="AL189" t="str">
            <v>-</v>
          </cell>
          <cell r="AM189" t="str">
            <v>-</v>
          </cell>
          <cell r="AN189" t="str">
            <v/>
          </cell>
          <cell r="AO189">
            <v>0</v>
          </cell>
          <cell r="AP189" t="str">
            <v>-</v>
          </cell>
          <cell r="AQ189">
            <v>0</v>
          </cell>
          <cell r="AR189" t="str">
            <v>-</v>
          </cell>
          <cell r="AS189">
            <v>0</v>
          </cell>
          <cell r="AT189" t="str">
            <v/>
          </cell>
          <cell r="AU189">
            <v>0</v>
          </cell>
          <cell r="AV189" t="str">
            <v>-</v>
          </cell>
          <cell r="AW189">
            <v>0</v>
          </cell>
          <cell r="AX189" t="str">
            <v>-</v>
          </cell>
          <cell r="AY189">
            <v>0</v>
          </cell>
          <cell r="AZ189" t="str">
            <v/>
          </cell>
          <cell r="BA189">
            <v>0</v>
          </cell>
          <cell r="BB189" t="str">
            <v>-</v>
          </cell>
          <cell r="BC189">
            <v>0</v>
          </cell>
          <cell r="BD189" t="str">
            <v>-</v>
          </cell>
          <cell r="BE189">
            <v>0</v>
          </cell>
          <cell r="BF189" t="str">
            <v/>
          </cell>
          <cell r="BG189">
            <v>0</v>
          </cell>
          <cell r="BH189" t="str">
            <v>-</v>
          </cell>
          <cell r="BI189">
            <v>0</v>
          </cell>
          <cell r="BJ189" t="str">
            <v>-</v>
          </cell>
          <cell r="BK189">
            <v>0</v>
          </cell>
          <cell r="BL189">
            <v>0</v>
          </cell>
          <cell r="BM189" t="str">
            <v>-</v>
          </cell>
          <cell r="BN189">
            <v>15</v>
          </cell>
          <cell r="BO189" t="str">
            <v/>
          </cell>
          <cell r="BP189">
            <v>0</v>
          </cell>
          <cell r="BQ189">
            <v>0</v>
          </cell>
          <cell r="BR189" t="str">
            <v>-</v>
          </cell>
          <cell r="BS189">
            <v>0</v>
          </cell>
          <cell r="BT189">
            <v>0</v>
          </cell>
          <cell r="BU189" t="str">
            <v>-</v>
          </cell>
        </row>
        <row r="190">
          <cell r="A190" t="str">
            <v>124RET</v>
          </cell>
          <cell r="B190">
            <v>124</v>
          </cell>
          <cell r="C190" t="str">
            <v>RET</v>
          </cell>
          <cell r="D190" t="str">
            <v>Ventilation</v>
          </cell>
          <cell r="E190" t="str">
            <v>Kitchen DCV - RET</v>
          </cell>
          <cell r="F190" t="str">
            <v>Commercial</v>
          </cell>
          <cell r="G190" t="str">
            <v>Y</v>
          </cell>
          <cell r="M190" t="str">
            <v>RET</v>
          </cell>
          <cell r="N190" t="str">
            <v>No Demand Control Ventilation on Commercial Kitchen</v>
          </cell>
          <cell r="O190">
            <v>2020</v>
          </cell>
          <cell r="P190">
            <v>2029</v>
          </cell>
          <cell r="Q190" t="str">
            <v>Food Service</v>
          </cell>
          <cell r="R190" t="str">
            <v/>
          </cell>
          <cell r="S190">
            <v>0</v>
          </cell>
          <cell r="T190">
            <v>0</v>
          </cell>
          <cell r="U190">
            <v>0</v>
          </cell>
          <cell r="V190">
            <v>3623.7776642832823</v>
          </cell>
          <cell r="W190">
            <v>0.4743164482046181</v>
          </cell>
          <cell r="X190" t="str">
            <v>-</v>
          </cell>
          <cell r="Y190" t="str">
            <v>NY TRM V6.1, PGE DCV Workpaper, Fishnick, NY Commercial Baseline Data</v>
          </cell>
          <cell r="Z190" t="e">
            <v>#VALUE!</v>
          </cell>
          <cell r="AA190">
            <v>0</v>
          </cell>
          <cell r="AB190">
            <v>0</v>
          </cell>
          <cell r="AC190">
            <v>1000</v>
          </cell>
          <cell r="AD190">
            <v>0.27595511994463984</v>
          </cell>
          <cell r="AE190" t="str">
            <v>MN TRM 2018</v>
          </cell>
          <cell r="AF190" t="e">
            <v>#VALUE!</v>
          </cell>
          <cell r="AG190">
            <v>0</v>
          </cell>
          <cell r="AH190">
            <v>0</v>
          </cell>
          <cell r="AI190">
            <v>0</v>
          </cell>
          <cell r="AJ190">
            <v>0</v>
          </cell>
          <cell r="AK190">
            <v>0</v>
          </cell>
          <cell r="AL190" t="str">
            <v>-</v>
          </cell>
          <cell r="AM190" t="str">
            <v>-</v>
          </cell>
          <cell r="AN190" t="str">
            <v/>
          </cell>
          <cell r="AO190">
            <v>0</v>
          </cell>
          <cell r="AP190" t="str">
            <v>-</v>
          </cell>
          <cell r="AQ190">
            <v>0</v>
          </cell>
          <cell r="AR190" t="str">
            <v>-</v>
          </cell>
          <cell r="AS190">
            <v>0</v>
          </cell>
          <cell r="AT190" t="str">
            <v/>
          </cell>
          <cell r="AU190">
            <v>0</v>
          </cell>
          <cell r="AV190" t="str">
            <v>-</v>
          </cell>
          <cell r="AW190">
            <v>0</v>
          </cell>
          <cell r="AX190" t="str">
            <v>-</v>
          </cell>
          <cell r="AY190">
            <v>0</v>
          </cell>
          <cell r="AZ190" t="str">
            <v/>
          </cell>
          <cell r="BA190">
            <v>0</v>
          </cell>
          <cell r="BB190" t="str">
            <v>-</v>
          </cell>
          <cell r="BC190">
            <v>0</v>
          </cell>
          <cell r="BD190" t="str">
            <v>-</v>
          </cell>
          <cell r="BE190">
            <v>0</v>
          </cell>
          <cell r="BF190" t="str">
            <v/>
          </cell>
          <cell r="BG190">
            <v>0</v>
          </cell>
          <cell r="BH190" t="str">
            <v>-</v>
          </cell>
          <cell r="BI190">
            <v>0</v>
          </cell>
          <cell r="BJ190" t="str">
            <v>-</v>
          </cell>
          <cell r="BK190">
            <v>0</v>
          </cell>
          <cell r="BL190">
            <v>0</v>
          </cell>
          <cell r="BM190" t="str">
            <v>-</v>
          </cell>
          <cell r="BN190">
            <v>15</v>
          </cell>
          <cell r="BO190" t="str">
            <v/>
          </cell>
          <cell r="BP190">
            <v>0</v>
          </cell>
          <cell r="BQ190">
            <v>0</v>
          </cell>
          <cell r="BR190" t="str">
            <v>-</v>
          </cell>
          <cell r="BS190">
            <v>0</v>
          </cell>
          <cell r="BT190">
            <v>0</v>
          </cell>
          <cell r="BU190" t="str">
            <v>-</v>
          </cell>
        </row>
        <row r="191">
          <cell r="A191" t="str">
            <v>125RET</v>
          </cell>
          <cell r="B191">
            <v>125</v>
          </cell>
          <cell r="C191" t="str">
            <v>RET</v>
          </cell>
          <cell r="D191" t="str">
            <v>Space Heating</v>
          </cell>
          <cell r="E191" t="str">
            <v>Kitchen DCV - RET</v>
          </cell>
          <cell r="F191" t="str">
            <v>Commercial</v>
          </cell>
          <cell r="G191" t="str">
            <v>Y</v>
          </cell>
          <cell r="M191" t="str">
            <v>RET</v>
          </cell>
          <cell r="N191" t="str">
            <v>No Demand Control Ventilation on Commercial Kitchen</v>
          </cell>
          <cell r="O191">
            <v>2020</v>
          </cell>
          <cell r="P191">
            <v>2029</v>
          </cell>
          <cell r="Q191" t="str">
            <v>Food Service</v>
          </cell>
          <cell r="R191" t="str">
            <v/>
          </cell>
          <cell r="S191">
            <v>0</v>
          </cell>
          <cell r="T191">
            <v>0</v>
          </cell>
          <cell r="U191">
            <v>0</v>
          </cell>
          <cell r="V191">
            <v>0</v>
          </cell>
          <cell r="W191">
            <v>0.48880000000000001</v>
          </cell>
          <cell r="X191" t="str">
            <v>-</v>
          </cell>
          <cell r="Y191" t="str">
            <v>-</v>
          </cell>
          <cell r="Z191" t="e">
            <v>#VALUE!</v>
          </cell>
          <cell r="AA191">
            <v>0</v>
          </cell>
          <cell r="AB191">
            <v>0</v>
          </cell>
          <cell r="AC191">
            <v>0</v>
          </cell>
          <cell r="AD191">
            <v>0</v>
          </cell>
          <cell r="AE191" t="str">
            <v>-</v>
          </cell>
          <cell r="AF191" t="e">
            <v>#VALUE!</v>
          </cell>
          <cell r="AG191">
            <v>0</v>
          </cell>
          <cell r="AH191">
            <v>0</v>
          </cell>
          <cell r="AI191">
            <v>0</v>
          </cell>
          <cell r="AJ191">
            <v>0</v>
          </cell>
          <cell r="AK191">
            <v>0</v>
          </cell>
          <cell r="AL191" t="str">
            <v>-</v>
          </cell>
          <cell r="AM191" t="str">
            <v>-</v>
          </cell>
          <cell r="AN191" t="str">
            <v/>
          </cell>
          <cell r="AO191">
            <v>0</v>
          </cell>
          <cell r="AP191" t="str">
            <v>-</v>
          </cell>
          <cell r="AQ191">
            <v>0</v>
          </cell>
          <cell r="AR191" t="str">
            <v>-</v>
          </cell>
          <cell r="AS191">
            <v>0</v>
          </cell>
          <cell r="AT191" t="str">
            <v/>
          </cell>
          <cell r="AU191">
            <v>0</v>
          </cell>
          <cell r="AV191" t="str">
            <v>-</v>
          </cell>
          <cell r="AW191">
            <v>0</v>
          </cell>
          <cell r="AX191" t="str">
            <v>-</v>
          </cell>
          <cell r="AY191">
            <v>0</v>
          </cell>
          <cell r="AZ191" t="str">
            <v/>
          </cell>
          <cell r="BA191">
            <v>0</v>
          </cell>
          <cell r="BB191" t="str">
            <v>-</v>
          </cell>
          <cell r="BC191">
            <v>0</v>
          </cell>
          <cell r="BD191" t="str">
            <v>-</v>
          </cell>
          <cell r="BE191">
            <v>0</v>
          </cell>
          <cell r="BF191" t="str">
            <v/>
          </cell>
          <cell r="BG191">
            <v>0</v>
          </cell>
          <cell r="BH191" t="str">
            <v>-</v>
          </cell>
          <cell r="BI191">
            <v>0</v>
          </cell>
          <cell r="BJ191" t="str">
            <v>-</v>
          </cell>
          <cell r="BK191">
            <v>0</v>
          </cell>
          <cell r="BL191">
            <v>0</v>
          </cell>
          <cell r="BM191" t="str">
            <v>-</v>
          </cell>
          <cell r="BN191">
            <v>15</v>
          </cell>
          <cell r="BO191" t="str">
            <v/>
          </cell>
          <cell r="BP191">
            <v>0</v>
          </cell>
          <cell r="BQ191">
            <v>0</v>
          </cell>
          <cell r="BR191" t="str">
            <v>-</v>
          </cell>
          <cell r="BS191">
            <v>0</v>
          </cell>
          <cell r="BT191">
            <v>0</v>
          </cell>
          <cell r="BU191" t="str">
            <v>-</v>
          </cell>
        </row>
        <row r="192">
          <cell r="A192" t="str">
            <v>126RET</v>
          </cell>
          <cell r="B192">
            <v>126</v>
          </cell>
          <cell r="C192" t="str">
            <v>RET</v>
          </cell>
          <cell r="D192" t="str">
            <v>Ventilation</v>
          </cell>
          <cell r="E192" t="str">
            <v>Kitchen DCV - RET</v>
          </cell>
          <cell r="F192" t="str">
            <v>Commercial</v>
          </cell>
          <cell r="G192" t="str">
            <v>Y</v>
          </cell>
          <cell r="M192" t="str">
            <v>RET</v>
          </cell>
          <cell r="N192" t="str">
            <v>No Demand Control Ventilation on Commercial Kitchen</v>
          </cell>
          <cell r="O192">
            <v>2020</v>
          </cell>
          <cell r="P192">
            <v>2029</v>
          </cell>
          <cell r="Q192" t="str">
            <v>Food Service</v>
          </cell>
          <cell r="R192" t="str">
            <v/>
          </cell>
          <cell r="S192">
            <v>0</v>
          </cell>
          <cell r="T192">
            <v>0</v>
          </cell>
          <cell r="U192">
            <v>0</v>
          </cell>
          <cell r="V192">
            <v>3623.7776642832823</v>
          </cell>
          <cell r="W192">
            <v>0.4743164482046181</v>
          </cell>
          <cell r="X192" t="str">
            <v>-</v>
          </cell>
          <cell r="Y192" t="str">
            <v>-</v>
          </cell>
          <cell r="Z192" t="e">
            <v>#VALUE!</v>
          </cell>
          <cell r="AA192">
            <v>0</v>
          </cell>
          <cell r="AB192">
            <v>0</v>
          </cell>
          <cell r="AC192">
            <v>1000</v>
          </cell>
          <cell r="AD192">
            <v>0.27595511994463984</v>
          </cell>
          <cell r="AE192" t="str">
            <v>-</v>
          </cell>
          <cell r="AF192" t="e">
            <v>#VALUE!</v>
          </cell>
          <cell r="AG192">
            <v>0</v>
          </cell>
          <cell r="AH192">
            <v>0</v>
          </cell>
          <cell r="AI192">
            <v>0</v>
          </cell>
          <cell r="AJ192">
            <v>0</v>
          </cell>
          <cell r="AK192">
            <v>0</v>
          </cell>
          <cell r="AL192" t="str">
            <v>-</v>
          </cell>
          <cell r="AM192" t="str">
            <v>-</v>
          </cell>
          <cell r="AN192" t="str">
            <v/>
          </cell>
          <cell r="AO192">
            <v>0</v>
          </cell>
          <cell r="AP192" t="str">
            <v>-</v>
          </cell>
          <cell r="AQ192">
            <v>0</v>
          </cell>
          <cell r="AR192" t="str">
            <v>-</v>
          </cell>
          <cell r="AS192">
            <v>0</v>
          </cell>
          <cell r="AT192" t="str">
            <v/>
          </cell>
          <cell r="AU192">
            <v>0</v>
          </cell>
          <cell r="AV192" t="str">
            <v>-</v>
          </cell>
          <cell r="AW192">
            <v>0</v>
          </cell>
          <cell r="AX192" t="str">
            <v>-</v>
          </cell>
          <cell r="AY192">
            <v>0</v>
          </cell>
          <cell r="AZ192" t="str">
            <v/>
          </cell>
          <cell r="BA192">
            <v>0</v>
          </cell>
          <cell r="BB192" t="str">
            <v>-</v>
          </cell>
          <cell r="BC192">
            <v>0</v>
          </cell>
          <cell r="BD192" t="str">
            <v>-</v>
          </cell>
          <cell r="BE192">
            <v>0</v>
          </cell>
          <cell r="BF192" t="str">
            <v/>
          </cell>
          <cell r="BG192">
            <v>0</v>
          </cell>
          <cell r="BH192" t="str">
            <v>-</v>
          </cell>
          <cell r="BI192">
            <v>0</v>
          </cell>
          <cell r="BJ192" t="str">
            <v>-</v>
          </cell>
          <cell r="BK192">
            <v>0</v>
          </cell>
          <cell r="BL192">
            <v>0</v>
          </cell>
          <cell r="BM192" t="str">
            <v>-</v>
          </cell>
          <cell r="BN192">
            <v>15</v>
          </cell>
          <cell r="BO192" t="str">
            <v/>
          </cell>
          <cell r="BP192">
            <v>0</v>
          </cell>
          <cell r="BQ192">
            <v>0</v>
          </cell>
          <cell r="BR192" t="str">
            <v>-</v>
          </cell>
          <cell r="BS192">
            <v>0</v>
          </cell>
          <cell r="BT192">
            <v>0</v>
          </cell>
          <cell r="BU192" t="str">
            <v>-</v>
          </cell>
        </row>
        <row r="193">
          <cell r="A193" t="str">
            <v>127RET</v>
          </cell>
          <cell r="B193">
            <v>127</v>
          </cell>
          <cell r="C193" t="str">
            <v>RET</v>
          </cell>
          <cell r="D193" t="str">
            <v>Space Heating</v>
          </cell>
          <cell r="E193" t="str">
            <v>Kitchen DCV - RET</v>
          </cell>
          <cell r="F193" t="str">
            <v>Commercial</v>
          </cell>
          <cell r="G193" t="str">
            <v>Y</v>
          </cell>
          <cell r="M193" t="str">
            <v>RET</v>
          </cell>
          <cell r="N193" t="str">
            <v>No Demand Control Ventilation on Commercial Kitchen</v>
          </cell>
          <cell r="O193">
            <v>2020</v>
          </cell>
          <cell r="P193">
            <v>2029</v>
          </cell>
          <cell r="Q193" t="str">
            <v>Food Service</v>
          </cell>
          <cell r="R193" t="str">
            <v/>
          </cell>
          <cell r="S193">
            <v>0</v>
          </cell>
          <cell r="T193">
            <v>0</v>
          </cell>
          <cell r="U193">
            <v>0</v>
          </cell>
          <cell r="V193">
            <v>0</v>
          </cell>
          <cell r="W193">
            <v>0.48880000000000001</v>
          </cell>
          <cell r="X193" t="str">
            <v>-</v>
          </cell>
          <cell r="Y193" t="str">
            <v>-</v>
          </cell>
          <cell r="Z193" t="e">
            <v>#VALUE!</v>
          </cell>
          <cell r="AA193">
            <v>0</v>
          </cell>
          <cell r="AB193">
            <v>0</v>
          </cell>
          <cell r="AC193">
            <v>0</v>
          </cell>
          <cell r="AD193">
            <v>0</v>
          </cell>
          <cell r="AE193" t="str">
            <v>-</v>
          </cell>
          <cell r="AF193" t="e">
            <v>#VALUE!</v>
          </cell>
          <cell r="AG193">
            <v>0</v>
          </cell>
          <cell r="AH193">
            <v>0</v>
          </cell>
          <cell r="AI193">
            <v>0</v>
          </cell>
          <cell r="AJ193">
            <v>0</v>
          </cell>
          <cell r="AK193">
            <v>0</v>
          </cell>
          <cell r="AL193" t="str">
            <v>-</v>
          </cell>
          <cell r="AM193" t="str">
            <v>-</v>
          </cell>
          <cell r="AN193" t="str">
            <v/>
          </cell>
          <cell r="AO193">
            <v>0</v>
          </cell>
          <cell r="AP193" t="str">
            <v>-</v>
          </cell>
          <cell r="AQ193">
            <v>0</v>
          </cell>
          <cell r="AR193" t="str">
            <v>-</v>
          </cell>
          <cell r="AS193">
            <v>0</v>
          </cell>
          <cell r="AT193" t="str">
            <v/>
          </cell>
          <cell r="AU193">
            <v>0</v>
          </cell>
          <cell r="AV193" t="str">
            <v>-</v>
          </cell>
          <cell r="AW193">
            <v>0</v>
          </cell>
          <cell r="AX193" t="str">
            <v>-</v>
          </cell>
          <cell r="AY193">
            <v>0</v>
          </cell>
          <cell r="AZ193" t="str">
            <v/>
          </cell>
          <cell r="BA193">
            <v>0</v>
          </cell>
          <cell r="BB193" t="str">
            <v>-</v>
          </cell>
          <cell r="BC193">
            <v>0</v>
          </cell>
          <cell r="BD193" t="str">
            <v>-</v>
          </cell>
          <cell r="BE193">
            <v>0</v>
          </cell>
          <cell r="BF193" t="str">
            <v/>
          </cell>
          <cell r="BG193">
            <v>0</v>
          </cell>
          <cell r="BH193" t="str">
            <v>-</v>
          </cell>
          <cell r="BI193">
            <v>0</v>
          </cell>
          <cell r="BJ193" t="str">
            <v>-</v>
          </cell>
          <cell r="BK193">
            <v>0</v>
          </cell>
          <cell r="BL193">
            <v>0</v>
          </cell>
          <cell r="BM193" t="str">
            <v>-</v>
          </cell>
          <cell r="BN193">
            <v>15</v>
          </cell>
          <cell r="BO193" t="str">
            <v/>
          </cell>
          <cell r="BP193">
            <v>0</v>
          </cell>
          <cell r="BQ193">
            <v>0</v>
          </cell>
          <cell r="BR193" t="str">
            <v>-</v>
          </cell>
          <cell r="BS193">
            <v>0</v>
          </cell>
          <cell r="BT193">
            <v>0</v>
          </cell>
          <cell r="BU193" t="str">
            <v>-</v>
          </cell>
        </row>
        <row r="194">
          <cell r="A194" t="str">
            <v>128RET</v>
          </cell>
          <cell r="B194">
            <v>128</v>
          </cell>
          <cell r="C194" t="str">
            <v>RET</v>
          </cell>
          <cell r="D194" t="str">
            <v>Ventilation</v>
          </cell>
          <cell r="E194" t="str">
            <v>Kitchen DCV - RET</v>
          </cell>
          <cell r="F194" t="str">
            <v>Commercial</v>
          </cell>
          <cell r="G194" t="str">
            <v>Y</v>
          </cell>
          <cell r="M194" t="str">
            <v>RET</v>
          </cell>
          <cell r="N194" t="str">
            <v>No Demand Control Ventilation on Commercial Kitchen</v>
          </cell>
          <cell r="O194">
            <v>2020</v>
          </cell>
          <cell r="P194">
            <v>2029</v>
          </cell>
          <cell r="Q194" t="str">
            <v>Food Service</v>
          </cell>
          <cell r="R194" t="str">
            <v/>
          </cell>
          <cell r="S194">
            <v>0</v>
          </cell>
          <cell r="T194">
            <v>0</v>
          </cell>
          <cell r="U194">
            <v>0</v>
          </cell>
          <cell r="V194">
            <v>3623.7776642832823</v>
          </cell>
          <cell r="W194">
            <v>0.4743164482046181</v>
          </cell>
          <cell r="X194" t="str">
            <v>-</v>
          </cell>
          <cell r="Y194" t="str">
            <v>-</v>
          </cell>
          <cell r="Z194" t="e">
            <v>#VALUE!</v>
          </cell>
          <cell r="AA194">
            <v>0</v>
          </cell>
          <cell r="AB194">
            <v>0</v>
          </cell>
          <cell r="AC194">
            <v>1000</v>
          </cell>
          <cell r="AD194">
            <v>0.27595511994463984</v>
          </cell>
          <cell r="AE194" t="str">
            <v>-</v>
          </cell>
          <cell r="AF194" t="e">
            <v>#VALUE!</v>
          </cell>
          <cell r="AG194">
            <v>0</v>
          </cell>
          <cell r="AH194">
            <v>0</v>
          </cell>
          <cell r="AI194">
            <v>0</v>
          </cell>
          <cell r="AJ194">
            <v>0</v>
          </cell>
          <cell r="AK194">
            <v>0</v>
          </cell>
          <cell r="AL194" t="str">
            <v>-</v>
          </cell>
          <cell r="AM194" t="str">
            <v>-</v>
          </cell>
          <cell r="AN194" t="str">
            <v/>
          </cell>
          <cell r="AO194">
            <v>0</v>
          </cell>
          <cell r="AP194" t="str">
            <v>-</v>
          </cell>
          <cell r="AQ194">
            <v>0</v>
          </cell>
          <cell r="AR194" t="str">
            <v>-</v>
          </cell>
          <cell r="AS194">
            <v>0</v>
          </cell>
          <cell r="AT194" t="str">
            <v/>
          </cell>
          <cell r="AU194">
            <v>0</v>
          </cell>
          <cell r="AV194" t="str">
            <v>-</v>
          </cell>
          <cell r="AW194">
            <v>0</v>
          </cell>
          <cell r="AX194" t="str">
            <v>-</v>
          </cell>
          <cell r="AY194">
            <v>0</v>
          </cell>
          <cell r="AZ194" t="str">
            <v/>
          </cell>
          <cell r="BA194">
            <v>0</v>
          </cell>
          <cell r="BB194" t="str">
            <v>-</v>
          </cell>
          <cell r="BC194">
            <v>0</v>
          </cell>
          <cell r="BD194" t="str">
            <v>-</v>
          </cell>
          <cell r="BE194">
            <v>0</v>
          </cell>
          <cell r="BF194" t="str">
            <v/>
          </cell>
          <cell r="BG194">
            <v>0</v>
          </cell>
          <cell r="BH194" t="str">
            <v>-</v>
          </cell>
          <cell r="BI194">
            <v>0</v>
          </cell>
          <cell r="BJ194" t="str">
            <v>-</v>
          </cell>
          <cell r="BK194">
            <v>0</v>
          </cell>
          <cell r="BL194">
            <v>0</v>
          </cell>
          <cell r="BM194" t="str">
            <v>-</v>
          </cell>
          <cell r="BN194">
            <v>15</v>
          </cell>
          <cell r="BO194" t="str">
            <v/>
          </cell>
          <cell r="BP194">
            <v>0</v>
          </cell>
          <cell r="BQ194">
            <v>0</v>
          </cell>
          <cell r="BR194" t="str">
            <v>-</v>
          </cell>
          <cell r="BS194">
            <v>0</v>
          </cell>
          <cell r="BT194">
            <v>0</v>
          </cell>
          <cell r="BU194" t="str">
            <v>-</v>
          </cell>
        </row>
        <row r="195">
          <cell r="A195" t="str">
            <v>129RET</v>
          </cell>
          <cell r="B195">
            <v>129</v>
          </cell>
          <cell r="C195" t="str">
            <v>RET</v>
          </cell>
          <cell r="D195" t="str">
            <v>Space Heating</v>
          </cell>
          <cell r="E195" t="str">
            <v>Kitchen DCV - RET</v>
          </cell>
          <cell r="F195" t="str">
            <v>Commercial</v>
          </cell>
          <cell r="G195" t="str">
            <v>Y</v>
          </cell>
          <cell r="M195" t="str">
            <v>RET</v>
          </cell>
          <cell r="N195" t="str">
            <v>No Demand Control Ventilation on Commercial Kitchen</v>
          </cell>
          <cell r="O195">
            <v>2020</v>
          </cell>
          <cell r="P195">
            <v>2029</v>
          </cell>
          <cell r="Q195" t="str">
            <v>Food Service</v>
          </cell>
          <cell r="R195" t="str">
            <v/>
          </cell>
          <cell r="S195">
            <v>0</v>
          </cell>
          <cell r="T195">
            <v>0</v>
          </cell>
          <cell r="U195">
            <v>0</v>
          </cell>
          <cell r="V195">
            <v>0</v>
          </cell>
          <cell r="W195">
            <v>0.48880000000000001</v>
          </cell>
          <cell r="X195" t="str">
            <v>-</v>
          </cell>
          <cell r="Y195" t="str">
            <v>-</v>
          </cell>
          <cell r="Z195" t="e">
            <v>#VALUE!</v>
          </cell>
          <cell r="AA195">
            <v>0</v>
          </cell>
          <cell r="AB195">
            <v>0</v>
          </cell>
          <cell r="AC195">
            <v>0</v>
          </cell>
          <cell r="AD195">
            <v>0</v>
          </cell>
          <cell r="AE195" t="str">
            <v>-</v>
          </cell>
          <cell r="AF195" t="e">
            <v>#VALUE!</v>
          </cell>
          <cell r="AG195">
            <v>0</v>
          </cell>
          <cell r="AH195">
            <v>0</v>
          </cell>
          <cell r="AI195">
            <v>0</v>
          </cell>
          <cell r="AJ195">
            <v>0</v>
          </cell>
          <cell r="AK195">
            <v>0</v>
          </cell>
          <cell r="AL195" t="str">
            <v>-</v>
          </cell>
          <cell r="AM195" t="str">
            <v>-</v>
          </cell>
          <cell r="AN195" t="str">
            <v/>
          </cell>
          <cell r="AO195">
            <v>0</v>
          </cell>
          <cell r="AP195" t="str">
            <v>-</v>
          </cell>
          <cell r="AQ195">
            <v>0</v>
          </cell>
          <cell r="AR195" t="str">
            <v>-</v>
          </cell>
          <cell r="AS195">
            <v>0</v>
          </cell>
          <cell r="AT195" t="str">
            <v/>
          </cell>
          <cell r="AU195">
            <v>0</v>
          </cell>
          <cell r="AV195" t="str">
            <v>-</v>
          </cell>
          <cell r="AW195">
            <v>0</v>
          </cell>
          <cell r="AX195" t="str">
            <v>-</v>
          </cell>
          <cell r="AY195">
            <v>0</v>
          </cell>
          <cell r="AZ195" t="str">
            <v/>
          </cell>
          <cell r="BA195">
            <v>0</v>
          </cell>
          <cell r="BB195" t="str">
            <v>-</v>
          </cell>
          <cell r="BC195">
            <v>0</v>
          </cell>
          <cell r="BD195" t="str">
            <v>-</v>
          </cell>
          <cell r="BE195">
            <v>0</v>
          </cell>
          <cell r="BF195" t="str">
            <v/>
          </cell>
          <cell r="BG195">
            <v>0</v>
          </cell>
          <cell r="BH195" t="str">
            <v>-</v>
          </cell>
          <cell r="BI195">
            <v>0</v>
          </cell>
          <cell r="BJ195" t="str">
            <v>-</v>
          </cell>
          <cell r="BK195">
            <v>0</v>
          </cell>
          <cell r="BL195">
            <v>0</v>
          </cell>
          <cell r="BM195" t="str">
            <v>-</v>
          </cell>
          <cell r="BN195">
            <v>15</v>
          </cell>
          <cell r="BO195" t="str">
            <v/>
          </cell>
          <cell r="BP195">
            <v>0</v>
          </cell>
          <cell r="BQ195">
            <v>0</v>
          </cell>
          <cell r="BR195" t="str">
            <v>-</v>
          </cell>
          <cell r="BS195">
            <v>0</v>
          </cell>
          <cell r="BT195">
            <v>0</v>
          </cell>
          <cell r="BU195" t="str">
            <v>-</v>
          </cell>
        </row>
        <row r="196">
          <cell r="A196" t="str">
            <v>130RET</v>
          </cell>
          <cell r="B196">
            <v>130</v>
          </cell>
          <cell r="C196" t="str">
            <v>RET</v>
          </cell>
          <cell r="D196" t="str">
            <v>Ventilation</v>
          </cell>
          <cell r="E196" t="str">
            <v>Kitchen DCV - RET</v>
          </cell>
          <cell r="F196" t="str">
            <v>Commercial</v>
          </cell>
          <cell r="G196" t="str">
            <v>Y</v>
          </cell>
          <cell r="M196" t="str">
            <v>RET</v>
          </cell>
          <cell r="N196" t="str">
            <v>No Demand Control Ventilation on Commercial Kitchen</v>
          </cell>
          <cell r="O196">
            <v>2020</v>
          </cell>
          <cell r="P196">
            <v>2029</v>
          </cell>
          <cell r="Q196" t="str">
            <v>Food Service</v>
          </cell>
          <cell r="R196" t="str">
            <v/>
          </cell>
          <cell r="S196">
            <v>0</v>
          </cell>
          <cell r="T196">
            <v>0</v>
          </cell>
          <cell r="U196">
            <v>0</v>
          </cell>
          <cell r="V196">
            <v>3623.7776642832823</v>
          </cell>
          <cell r="W196">
            <v>0.4743164482046181</v>
          </cell>
          <cell r="X196" t="str">
            <v>-</v>
          </cell>
          <cell r="Y196" t="str">
            <v>-</v>
          </cell>
          <cell r="Z196" t="e">
            <v>#VALUE!</v>
          </cell>
          <cell r="AA196">
            <v>0</v>
          </cell>
          <cell r="AB196">
            <v>0</v>
          </cell>
          <cell r="AC196">
            <v>1000</v>
          </cell>
          <cell r="AD196">
            <v>0.27595511994463984</v>
          </cell>
          <cell r="AE196" t="str">
            <v>-</v>
          </cell>
          <cell r="AF196" t="e">
            <v>#VALUE!</v>
          </cell>
          <cell r="AG196">
            <v>0</v>
          </cell>
          <cell r="AH196">
            <v>0</v>
          </cell>
          <cell r="AI196">
            <v>0</v>
          </cell>
          <cell r="AJ196">
            <v>0</v>
          </cell>
          <cell r="AK196">
            <v>0</v>
          </cell>
          <cell r="AL196" t="str">
            <v>-</v>
          </cell>
          <cell r="AM196" t="str">
            <v>-</v>
          </cell>
          <cell r="AN196" t="str">
            <v/>
          </cell>
          <cell r="AO196">
            <v>0</v>
          </cell>
          <cell r="AP196" t="str">
            <v>-</v>
          </cell>
          <cell r="AQ196">
            <v>0</v>
          </cell>
          <cell r="AR196" t="str">
            <v>-</v>
          </cell>
          <cell r="AS196">
            <v>0</v>
          </cell>
          <cell r="AT196" t="str">
            <v/>
          </cell>
          <cell r="AU196">
            <v>0</v>
          </cell>
          <cell r="AV196" t="str">
            <v>-</v>
          </cell>
          <cell r="AW196">
            <v>0</v>
          </cell>
          <cell r="AX196" t="str">
            <v>-</v>
          </cell>
          <cell r="AY196">
            <v>0</v>
          </cell>
          <cell r="AZ196" t="str">
            <v/>
          </cell>
          <cell r="BA196">
            <v>0</v>
          </cell>
          <cell r="BB196" t="str">
            <v>-</v>
          </cell>
          <cell r="BC196">
            <v>0</v>
          </cell>
          <cell r="BD196" t="str">
            <v>-</v>
          </cell>
          <cell r="BE196">
            <v>0</v>
          </cell>
          <cell r="BF196" t="str">
            <v/>
          </cell>
          <cell r="BG196">
            <v>0</v>
          </cell>
          <cell r="BH196" t="str">
            <v>-</v>
          </cell>
          <cell r="BI196">
            <v>0</v>
          </cell>
          <cell r="BJ196" t="str">
            <v>-</v>
          </cell>
          <cell r="BK196">
            <v>0</v>
          </cell>
          <cell r="BL196">
            <v>0</v>
          </cell>
          <cell r="BM196" t="str">
            <v>-</v>
          </cell>
          <cell r="BN196">
            <v>15</v>
          </cell>
          <cell r="BO196" t="str">
            <v/>
          </cell>
          <cell r="BP196">
            <v>0</v>
          </cell>
          <cell r="BQ196">
            <v>0</v>
          </cell>
          <cell r="BR196" t="str">
            <v>-</v>
          </cell>
          <cell r="BS196">
            <v>0</v>
          </cell>
          <cell r="BT196">
            <v>0</v>
          </cell>
          <cell r="BU196" t="str">
            <v>-</v>
          </cell>
        </row>
        <row r="197">
          <cell r="A197" t="str">
            <v>131RET</v>
          </cell>
          <cell r="B197">
            <v>131</v>
          </cell>
          <cell r="C197" t="str">
            <v>RET</v>
          </cell>
          <cell r="D197" t="str">
            <v>Space Heating</v>
          </cell>
          <cell r="E197" t="str">
            <v>Kitchen DCV - RET</v>
          </cell>
          <cell r="F197" t="str">
            <v>Commercial</v>
          </cell>
          <cell r="G197" t="str">
            <v>Y</v>
          </cell>
          <cell r="M197" t="str">
            <v>RET</v>
          </cell>
          <cell r="N197" t="str">
            <v>No Demand Control Ventilation on Commercial Kitchen</v>
          </cell>
          <cell r="O197">
            <v>2020</v>
          </cell>
          <cell r="P197">
            <v>2029</v>
          </cell>
          <cell r="Q197" t="str">
            <v>Food Service</v>
          </cell>
          <cell r="R197" t="str">
            <v/>
          </cell>
          <cell r="S197">
            <v>0</v>
          </cell>
          <cell r="T197">
            <v>0</v>
          </cell>
          <cell r="U197">
            <v>0</v>
          </cell>
          <cell r="V197">
            <v>0</v>
          </cell>
          <cell r="W197">
            <v>0.48880000000000001</v>
          </cell>
          <cell r="X197" t="str">
            <v>-</v>
          </cell>
          <cell r="Y197" t="str">
            <v>-</v>
          </cell>
          <cell r="Z197" t="e">
            <v>#VALUE!</v>
          </cell>
          <cell r="AA197">
            <v>0</v>
          </cell>
          <cell r="AB197">
            <v>0</v>
          </cell>
          <cell r="AC197">
            <v>0</v>
          </cell>
          <cell r="AD197">
            <v>0</v>
          </cell>
          <cell r="AE197" t="str">
            <v>-</v>
          </cell>
          <cell r="AF197" t="e">
            <v>#VALUE!</v>
          </cell>
          <cell r="AG197">
            <v>0</v>
          </cell>
          <cell r="AH197">
            <v>0</v>
          </cell>
          <cell r="AI197">
            <v>0</v>
          </cell>
          <cell r="AJ197">
            <v>0</v>
          </cell>
          <cell r="AK197">
            <v>0</v>
          </cell>
          <cell r="AL197" t="str">
            <v>-</v>
          </cell>
          <cell r="AM197" t="str">
            <v>-</v>
          </cell>
          <cell r="AN197" t="str">
            <v/>
          </cell>
          <cell r="AO197">
            <v>0</v>
          </cell>
          <cell r="AP197" t="str">
            <v>-</v>
          </cell>
          <cell r="AQ197">
            <v>0</v>
          </cell>
          <cell r="AR197" t="str">
            <v>-</v>
          </cell>
          <cell r="AS197">
            <v>0</v>
          </cell>
          <cell r="AT197" t="str">
            <v/>
          </cell>
          <cell r="AU197">
            <v>0</v>
          </cell>
          <cell r="AV197" t="str">
            <v>-</v>
          </cell>
          <cell r="AW197">
            <v>0</v>
          </cell>
          <cell r="AX197" t="str">
            <v>-</v>
          </cell>
          <cell r="AY197">
            <v>0</v>
          </cell>
          <cell r="AZ197" t="str">
            <v/>
          </cell>
          <cell r="BA197">
            <v>0</v>
          </cell>
          <cell r="BB197" t="str">
            <v>-</v>
          </cell>
          <cell r="BC197">
            <v>0</v>
          </cell>
          <cell r="BD197" t="str">
            <v>-</v>
          </cell>
          <cell r="BE197">
            <v>0</v>
          </cell>
          <cell r="BF197" t="str">
            <v/>
          </cell>
          <cell r="BG197">
            <v>0</v>
          </cell>
          <cell r="BH197" t="str">
            <v>-</v>
          </cell>
          <cell r="BI197">
            <v>0</v>
          </cell>
          <cell r="BJ197" t="str">
            <v>-</v>
          </cell>
          <cell r="BK197">
            <v>0</v>
          </cell>
          <cell r="BL197">
            <v>0</v>
          </cell>
          <cell r="BM197" t="str">
            <v>-</v>
          </cell>
          <cell r="BN197">
            <v>15</v>
          </cell>
          <cell r="BO197" t="str">
            <v/>
          </cell>
          <cell r="BP197">
            <v>0</v>
          </cell>
          <cell r="BQ197">
            <v>0</v>
          </cell>
          <cell r="BR197" t="str">
            <v>-</v>
          </cell>
          <cell r="BS197">
            <v>0</v>
          </cell>
          <cell r="BT197">
            <v>0</v>
          </cell>
          <cell r="BU197" t="str">
            <v>-</v>
          </cell>
        </row>
        <row r="198">
          <cell r="A198" t="str">
            <v>132RET</v>
          </cell>
          <cell r="B198">
            <v>132</v>
          </cell>
          <cell r="C198" t="str">
            <v>RET</v>
          </cell>
          <cell r="D198" t="str">
            <v>Ventilation</v>
          </cell>
          <cell r="E198" t="str">
            <v>Duct Sealing Regulated</v>
          </cell>
          <cell r="F198" t="str">
            <v>Commercial</v>
          </cell>
          <cell r="G198" t="str">
            <v>Y</v>
          </cell>
          <cell r="M198" t="str">
            <v>RET</v>
          </cell>
          <cell r="N198" t="str">
            <v/>
          </cell>
          <cell r="O198">
            <v>2020</v>
          </cell>
          <cell r="P198">
            <v>2029</v>
          </cell>
          <cell r="Q198" t="str">
            <v>Small Office</v>
          </cell>
          <cell r="R198" t="str">
            <v/>
          </cell>
          <cell r="S198">
            <v>0</v>
          </cell>
          <cell r="T198">
            <v>0</v>
          </cell>
          <cell r="U198">
            <v>0</v>
          </cell>
          <cell r="V198">
            <v>0</v>
          </cell>
          <cell r="W198">
            <v>0.13</v>
          </cell>
          <cell r="X198" t="str">
            <v>-</v>
          </cell>
          <cell r="Y198" t="str">
            <v>NY TRM V6.1</v>
          </cell>
          <cell r="Z198" t="e">
            <v>#VALUE!</v>
          </cell>
          <cell r="AA198">
            <v>0</v>
          </cell>
          <cell r="AB198">
            <v>0</v>
          </cell>
          <cell r="AC198">
            <v>0</v>
          </cell>
          <cell r="AD198">
            <v>1.49</v>
          </cell>
          <cell r="AE198" t="str">
            <v>MN TRM 2018</v>
          </cell>
          <cell r="AF198" t="e">
            <v>#VALUE!</v>
          </cell>
          <cell r="AG198">
            <v>0</v>
          </cell>
          <cell r="AH198">
            <v>0</v>
          </cell>
          <cell r="AI198">
            <v>0</v>
          </cell>
          <cell r="AJ198">
            <v>0</v>
          </cell>
          <cell r="AK198">
            <v>0</v>
          </cell>
          <cell r="AL198" t="str">
            <v>-</v>
          </cell>
          <cell r="AM198" t="str">
            <v>-</v>
          </cell>
          <cell r="AN198" t="str">
            <v/>
          </cell>
          <cell r="AO198">
            <v>0</v>
          </cell>
          <cell r="AP198" t="str">
            <v>-</v>
          </cell>
          <cell r="AQ198">
            <v>0</v>
          </cell>
          <cell r="AR198" t="str">
            <v>-</v>
          </cell>
          <cell r="AS198">
            <v>0</v>
          </cell>
          <cell r="AT198" t="str">
            <v/>
          </cell>
          <cell r="AU198">
            <v>0</v>
          </cell>
          <cell r="AV198" t="str">
            <v>-</v>
          </cell>
          <cell r="AW198">
            <v>0</v>
          </cell>
          <cell r="AX198" t="str">
            <v>-</v>
          </cell>
          <cell r="AY198">
            <v>0</v>
          </cell>
          <cell r="AZ198" t="str">
            <v/>
          </cell>
          <cell r="BA198">
            <v>0</v>
          </cell>
          <cell r="BB198" t="str">
            <v>-</v>
          </cell>
          <cell r="BC198">
            <v>0</v>
          </cell>
          <cell r="BD198" t="str">
            <v>-</v>
          </cell>
          <cell r="BE198">
            <v>0</v>
          </cell>
          <cell r="BF198" t="str">
            <v/>
          </cell>
          <cell r="BG198">
            <v>0</v>
          </cell>
          <cell r="BH198" t="str">
            <v>-</v>
          </cell>
          <cell r="BI198">
            <v>0</v>
          </cell>
          <cell r="BJ198" t="str">
            <v>-</v>
          </cell>
          <cell r="BK198">
            <v>0</v>
          </cell>
          <cell r="BL198">
            <v>0</v>
          </cell>
          <cell r="BM198" t="str">
            <v>-</v>
          </cell>
          <cell r="BN198">
            <v>18</v>
          </cell>
          <cell r="BO198" t="str">
            <v/>
          </cell>
          <cell r="BP198">
            <v>0</v>
          </cell>
          <cell r="BQ198">
            <v>0</v>
          </cell>
          <cell r="BR198" t="str">
            <v>-</v>
          </cell>
          <cell r="BS198">
            <v>0</v>
          </cell>
          <cell r="BT198">
            <v>0</v>
          </cell>
          <cell r="BU198" t="str">
            <v>-</v>
          </cell>
        </row>
        <row r="199">
          <cell r="A199" t="str">
            <v>133RET</v>
          </cell>
          <cell r="B199">
            <v>133</v>
          </cell>
          <cell r="C199" t="str">
            <v>RET</v>
          </cell>
          <cell r="D199" t="str">
            <v>Space Heating</v>
          </cell>
          <cell r="E199" t="str">
            <v>Duct Sealing Regulated</v>
          </cell>
          <cell r="F199" t="str">
            <v>Commercial</v>
          </cell>
          <cell r="G199" t="str">
            <v>Y</v>
          </cell>
          <cell r="M199" t="str">
            <v>RET</v>
          </cell>
          <cell r="N199" t="str">
            <v/>
          </cell>
          <cell r="O199">
            <v>2020</v>
          </cell>
          <cell r="P199">
            <v>2029</v>
          </cell>
          <cell r="Q199" t="str">
            <v>Small Office</v>
          </cell>
          <cell r="R199" t="str">
            <v/>
          </cell>
          <cell r="S199">
            <v>0</v>
          </cell>
          <cell r="T199">
            <v>0</v>
          </cell>
          <cell r="U199">
            <v>0</v>
          </cell>
          <cell r="V199">
            <v>0</v>
          </cell>
          <cell r="W199">
            <v>5.1999999999999998E-2</v>
          </cell>
          <cell r="X199" t="str">
            <v>-</v>
          </cell>
          <cell r="Y199" t="str">
            <v>-</v>
          </cell>
          <cell r="Z199" t="e">
            <v>#VALUE!</v>
          </cell>
          <cell r="AA199">
            <v>0</v>
          </cell>
          <cell r="AB199">
            <v>0</v>
          </cell>
          <cell r="AC199">
            <v>0</v>
          </cell>
          <cell r="AD199">
            <v>0</v>
          </cell>
          <cell r="AE199" t="str">
            <v>-</v>
          </cell>
          <cell r="AF199" t="e">
            <v>#VALUE!</v>
          </cell>
          <cell r="AG199">
            <v>0</v>
          </cell>
          <cell r="AH199">
            <v>0</v>
          </cell>
          <cell r="AI199">
            <v>0</v>
          </cell>
          <cell r="AJ199">
            <v>0</v>
          </cell>
          <cell r="AK199">
            <v>0</v>
          </cell>
          <cell r="AL199" t="str">
            <v>-</v>
          </cell>
          <cell r="AM199" t="str">
            <v>-</v>
          </cell>
          <cell r="AN199" t="str">
            <v/>
          </cell>
          <cell r="AO199">
            <v>0</v>
          </cell>
          <cell r="AP199" t="str">
            <v>-</v>
          </cell>
          <cell r="AQ199">
            <v>0</v>
          </cell>
          <cell r="AR199" t="str">
            <v>-</v>
          </cell>
          <cell r="AS199">
            <v>0</v>
          </cell>
          <cell r="AT199" t="str">
            <v/>
          </cell>
          <cell r="AU199">
            <v>0</v>
          </cell>
          <cell r="AV199" t="str">
            <v>-</v>
          </cell>
          <cell r="AW199">
            <v>0</v>
          </cell>
          <cell r="AX199" t="str">
            <v>-</v>
          </cell>
          <cell r="AY199">
            <v>0</v>
          </cell>
          <cell r="AZ199" t="str">
            <v/>
          </cell>
          <cell r="BA199">
            <v>0</v>
          </cell>
          <cell r="BB199" t="str">
            <v>-</v>
          </cell>
          <cell r="BC199">
            <v>0</v>
          </cell>
          <cell r="BD199" t="str">
            <v>-</v>
          </cell>
          <cell r="BE199">
            <v>0</v>
          </cell>
          <cell r="BF199" t="str">
            <v/>
          </cell>
          <cell r="BG199">
            <v>0</v>
          </cell>
          <cell r="BH199" t="str">
            <v>-</v>
          </cell>
          <cell r="BI199">
            <v>0</v>
          </cell>
          <cell r="BJ199" t="str">
            <v>-</v>
          </cell>
          <cell r="BK199">
            <v>0</v>
          </cell>
          <cell r="BL199">
            <v>0</v>
          </cell>
          <cell r="BM199" t="str">
            <v>-</v>
          </cell>
          <cell r="BN199">
            <v>18</v>
          </cell>
          <cell r="BO199" t="str">
            <v/>
          </cell>
          <cell r="BP199">
            <v>0</v>
          </cell>
          <cell r="BQ199">
            <v>0</v>
          </cell>
          <cell r="BR199" t="str">
            <v>-</v>
          </cell>
          <cell r="BS199">
            <v>0</v>
          </cell>
          <cell r="BT199">
            <v>0</v>
          </cell>
          <cell r="BU199" t="str">
            <v>-</v>
          </cell>
        </row>
        <row r="200">
          <cell r="A200" t="str">
            <v>134RET</v>
          </cell>
          <cell r="B200">
            <v>134</v>
          </cell>
          <cell r="C200" t="str">
            <v>RET</v>
          </cell>
          <cell r="D200" t="str">
            <v>Cooling</v>
          </cell>
          <cell r="E200" t="str">
            <v>Duct Sealing Regulated</v>
          </cell>
          <cell r="F200" t="str">
            <v>Commercial</v>
          </cell>
          <cell r="G200" t="str">
            <v>Y</v>
          </cell>
          <cell r="M200" t="str">
            <v>RET</v>
          </cell>
          <cell r="N200" t="str">
            <v/>
          </cell>
          <cell r="O200">
            <v>2020</v>
          </cell>
          <cell r="P200">
            <v>2029</v>
          </cell>
          <cell r="Q200" t="str">
            <v>Small Office</v>
          </cell>
          <cell r="R200" t="str">
            <v/>
          </cell>
          <cell r="S200">
            <v>0</v>
          </cell>
          <cell r="T200">
            <v>0</v>
          </cell>
          <cell r="U200">
            <v>0</v>
          </cell>
          <cell r="V200">
            <v>0</v>
          </cell>
          <cell r="W200">
            <v>0.13</v>
          </cell>
          <cell r="X200" t="str">
            <v>-</v>
          </cell>
          <cell r="Y200" t="str">
            <v>-</v>
          </cell>
          <cell r="Z200" t="e">
            <v>#VALUE!</v>
          </cell>
          <cell r="AA200">
            <v>0</v>
          </cell>
          <cell r="AB200">
            <v>0</v>
          </cell>
          <cell r="AC200">
            <v>0</v>
          </cell>
          <cell r="AD200">
            <v>0</v>
          </cell>
          <cell r="AE200" t="str">
            <v>-</v>
          </cell>
          <cell r="AF200" t="e">
            <v>#VALUE!</v>
          </cell>
          <cell r="AG200">
            <v>0</v>
          </cell>
          <cell r="AH200">
            <v>0</v>
          </cell>
          <cell r="AI200">
            <v>0</v>
          </cell>
          <cell r="AJ200">
            <v>0</v>
          </cell>
          <cell r="AK200">
            <v>0</v>
          </cell>
          <cell r="AL200" t="str">
            <v>-</v>
          </cell>
          <cell r="AM200" t="str">
            <v>-</v>
          </cell>
          <cell r="AN200" t="str">
            <v/>
          </cell>
          <cell r="AO200">
            <v>0</v>
          </cell>
          <cell r="AP200" t="str">
            <v>-</v>
          </cell>
          <cell r="AQ200">
            <v>0</v>
          </cell>
          <cell r="AR200" t="str">
            <v>-</v>
          </cell>
          <cell r="AS200">
            <v>0</v>
          </cell>
          <cell r="AT200" t="str">
            <v/>
          </cell>
          <cell r="AU200">
            <v>0</v>
          </cell>
          <cell r="AV200" t="str">
            <v>-</v>
          </cell>
          <cell r="AW200">
            <v>0</v>
          </cell>
          <cell r="AX200" t="str">
            <v>-</v>
          </cell>
          <cell r="AY200">
            <v>0</v>
          </cell>
          <cell r="AZ200" t="str">
            <v/>
          </cell>
          <cell r="BA200">
            <v>0</v>
          </cell>
          <cell r="BB200" t="str">
            <v>-</v>
          </cell>
          <cell r="BC200">
            <v>0</v>
          </cell>
          <cell r="BD200" t="str">
            <v>-</v>
          </cell>
          <cell r="BE200">
            <v>0</v>
          </cell>
          <cell r="BF200" t="str">
            <v/>
          </cell>
          <cell r="BG200">
            <v>0</v>
          </cell>
          <cell r="BH200" t="str">
            <v>-</v>
          </cell>
          <cell r="BI200">
            <v>0</v>
          </cell>
          <cell r="BJ200" t="str">
            <v>-</v>
          </cell>
          <cell r="BK200">
            <v>0</v>
          </cell>
          <cell r="BL200">
            <v>0</v>
          </cell>
          <cell r="BM200" t="str">
            <v>-</v>
          </cell>
          <cell r="BN200">
            <v>18</v>
          </cell>
          <cell r="BO200" t="str">
            <v/>
          </cell>
          <cell r="BP200">
            <v>0</v>
          </cell>
          <cell r="BQ200">
            <v>0</v>
          </cell>
          <cell r="BR200" t="str">
            <v>-</v>
          </cell>
          <cell r="BS200">
            <v>0</v>
          </cell>
          <cell r="BT200">
            <v>0</v>
          </cell>
          <cell r="BU200" t="str">
            <v>-</v>
          </cell>
        </row>
        <row r="201">
          <cell r="A201" t="str">
            <v>135RET</v>
          </cell>
          <cell r="B201">
            <v>135</v>
          </cell>
          <cell r="C201" t="str">
            <v>RET</v>
          </cell>
          <cell r="D201" t="str">
            <v>Ventilation</v>
          </cell>
          <cell r="E201" t="str">
            <v>Duct Sealing Regulated</v>
          </cell>
          <cell r="F201" t="str">
            <v>Commercial</v>
          </cell>
          <cell r="G201" t="str">
            <v>Y</v>
          </cell>
          <cell r="M201" t="str">
            <v>RET</v>
          </cell>
          <cell r="N201" t="str">
            <v/>
          </cell>
          <cell r="O201">
            <v>2020</v>
          </cell>
          <cell r="P201">
            <v>2029</v>
          </cell>
          <cell r="Q201" t="str">
            <v>Small Office</v>
          </cell>
          <cell r="R201" t="str">
            <v/>
          </cell>
          <cell r="S201">
            <v>0</v>
          </cell>
          <cell r="T201">
            <v>0</v>
          </cell>
          <cell r="U201">
            <v>0</v>
          </cell>
          <cell r="V201">
            <v>0</v>
          </cell>
          <cell r="W201">
            <v>0.13</v>
          </cell>
          <cell r="X201" t="str">
            <v>-</v>
          </cell>
          <cell r="Y201" t="str">
            <v>-</v>
          </cell>
          <cell r="Z201" t="e">
            <v>#VALUE!</v>
          </cell>
          <cell r="AA201">
            <v>0</v>
          </cell>
          <cell r="AB201">
            <v>0</v>
          </cell>
          <cell r="AC201">
            <v>0</v>
          </cell>
          <cell r="AD201">
            <v>1.49</v>
          </cell>
          <cell r="AE201" t="str">
            <v>-</v>
          </cell>
          <cell r="AF201" t="e">
            <v>#VALUE!</v>
          </cell>
          <cell r="AG201">
            <v>0</v>
          </cell>
          <cell r="AH201">
            <v>0</v>
          </cell>
          <cell r="AI201">
            <v>0</v>
          </cell>
          <cell r="AJ201">
            <v>0</v>
          </cell>
          <cell r="AK201">
            <v>0</v>
          </cell>
          <cell r="AL201" t="str">
            <v>-</v>
          </cell>
          <cell r="AM201" t="str">
            <v>-</v>
          </cell>
          <cell r="AN201" t="str">
            <v/>
          </cell>
          <cell r="AO201">
            <v>0</v>
          </cell>
          <cell r="AP201" t="str">
            <v>-</v>
          </cell>
          <cell r="AQ201">
            <v>0</v>
          </cell>
          <cell r="AR201" t="str">
            <v>-</v>
          </cell>
          <cell r="AS201">
            <v>0</v>
          </cell>
          <cell r="AT201" t="str">
            <v/>
          </cell>
          <cell r="AU201">
            <v>0</v>
          </cell>
          <cell r="AV201" t="str">
            <v>-</v>
          </cell>
          <cell r="AW201">
            <v>0</v>
          </cell>
          <cell r="AX201" t="str">
            <v>-</v>
          </cell>
          <cell r="AY201">
            <v>0</v>
          </cell>
          <cell r="AZ201" t="str">
            <v/>
          </cell>
          <cell r="BA201">
            <v>0</v>
          </cell>
          <cell r="BB201" t="str">
            <v>-</v>
          </cell>
          <cell r="BC201">
            <v>0</v>
          </cell>
          <cell r="BD201" t="str">
            <v>-</v>
          </cell>
          <cell r="BE201">
            <v>0</v>
          </cell>
          <cell r="BF201" t="str">
            <v/>
          </cell>
          <cell r="BG201">
            <v>0</v>
          </cell>
          <cell r="BH201" t="str">
            <v>-</v>
          </cell>
          <cell r="BI201">
            <v>0</v>
          </cell>
          <cell r="BJ201" t="str">
            <v>-</v>
          </cell>
          <cell r="BK201">
            <v>0</v>
          </cell>
          <cell r="BL201">
            <v>0</v>
          </cell>
          <cell r="BM201" t="str">
            <v>-</v>
          </cell>
          <cell r="BN201">
            <v>18</v>
          </cell>
          <cell r="BO201" t="str">
            <v/>
          </cell>
          <cell r="BP201">
            <v>0</v>
          </cell>
          <cell r="BQ201">
            <v>0</v>
          </cell>
          <cell r="BR201" t="str">
            <v>-</v>
          </cell>
          <cell r="BS201">
            <v>0</v>
          </cell>
          <cell r="BT201">
            <v>0</v>
          </cell>
          <cell r="BU201" t="str">
            <v>-</v>
          </cell>
        </row>
        <row r="202">
          <cell r="A202" t="str">
            <v>136RET</v>
          </cell>
          <cell r="B202">
            <v>136</v>
          </cell>
          <cell r="C202" t="str">
            <v>RET</v>
          </cell>
          <cell r="D202" t="str">
            <v>Space Heating</v>
          </cell>
          <cell r="E202" t="str">
            <v>Duct Sealing Regulated</v>
          </cell>
          <cell r="F202" t="str">
            <v>Commercial</v>
          </cell>
          <cell r="G202" t="str">
            <v>Y</v>
          </cell>
          <cell r="M202" t="str">
            <v>RET</v>
          </cell>
          <cell r="N202" t="str">
            <v/>
          </cell>
          <cell r="O202">
            <v>2020</v>
          </cell>
          <cell r="P202">
            <v>2029</v>
          </cell>
          <cell r="Q202" t="str">
            <v>Small Office</v>
          </cell>
          <cell r="R202" t="str">
            <v/>
          </cell>
          <cell r="S202">
            <v>0</v>
          </cell>
          <cell r="T202">
            <v>0</v>
          </cell>
          <cell r="U202">
            <v>0</v>
          </cell>
          <cell r="V202">
            <v>0</v>
          </cell>
          <cell r="W202">
            <v>5.1999999999999998E-2</v>
          </cell>
          <cell r="X202" t="str">
            <v>-</v>
          </cell>
          <cell r="Y202" t="str">
            <v>-</v>
          </cell>
          <cell r="Z202" t="e">
            <v>#VALUE!</v>
          </cell>
          <cell r="AA202">
            <v>0</v>
          </cell>
          <cell r="AB202">
            <v>0</v>
          </cell>
          <cell r="AC202">
            <v>0</v>
          </cell>
          <cell r="AD202">
            <v>0</v>
          </cell>
          <cell r="AE202" t="str">
            <v>-</v>
          </cell>
          <cell r="AF202" t="e">
            <v>#VALUE!</v>
          </cell>
          <cell r="AG202">
            <v>0</v>
          </cell>
          <cell r="AH202">
            <v>0</v>
          </cell>
          <cell r="AI202">
            <v>0</v>
          </cell>
          <cell r="AJ202">
            <v>0</v>
          </cell>
          <cell r="AK202">
            <v>0</v>
          </cell>
          <cell r="AL202" t="str">
            <v>-</v>
          </cell>
          <cell r="AM202" t="str">
            <v>-</v>
          </cell>
          <cell r="AN202" t="str">
            <v/>
          </cell>
          <cell r="AO202">
            <v>0</v>
          </cell>
          <cell r="AP202" t="str">
            <v>-</v>
          </cell>
          <cell r="AQ202">
            <v>0</v>
          </cell>
          <cell r="AR202" t="str">
            <v>-</v>
          </cell>
          <cell r="AS202">
            <v>0</v>
          </cell>
          <cell r="AT202" t="str">
            <v/>
          </cell>
          <cell r="AU202">
            <v>0</v>
          </cell>
          <cell r="AV202" t="str">
            <v>-</v>
          </cell>
          <cell r="AW202">
            <v>0</v>
          </cell>
          <cell r="AX202" t="str">
            <v>-</v>
          </cell>
          <cell r="AY202">
            <v>0</v>
          </cell>
          <cell r="AZ202" t="str">
            <v/>
          </cell>
          <cell r="BA202">
            <v>0</v>
          </cell>
          <cell r="BB202" t="str">
            <v>-</v>
          </cell>
          <cell r="BC202">
            <v>0</v>
          </cell>
          <cell r="BD202" t="str">
            <v>-</v>
          </cell>
          <cell r="BE202">
            <v>0</v>
          </cell>
          <cell r="BF202" t="str">
            <v/>
          </cell>
          <cell r="BG202">
            <v>0</v>
          </cell>
          <cell r="BH202" t="str">
            <v>-</v>
          </cell>
          <cell r="BI202">
            <v>0</v>
          </cell>
          <cell r="BJ202" t="str">
            <v>-</v>
          </cell>
          <cell r="BK202">
            <v>0</v>
          </cell>
          <cell r="BL202">
            <v>0</v>
          </cell>
          <cell r="BM202" t="str">
            <v>-</v>
          </cell>
          <cell r="BN202">
            <v>18</v>
          </cell>
          <cell r="BO202" t="str">
            <v/>
          </cell>
          <cell r="BP202">
            <v>0</v>
          </cell>
          <cell r="BQ202">
            <v>0</v>
          </cell>
          <cell r="BR202" t="str">
            <v>-</v>
          </cell>
          <cell r="BS202">
            <v>0</v>
          </cell>
          <cell r="BT202">
            <v>0</v>
          </cell>
          <cell r="BU202" t="str">
            <v>-</v>
          </cell>
        </row>
        <row r="203">
          <cell r="A203" t="str">
            <v>137RET</v>
          </cell>
          <cell r="B203">
            <v>137</v>
          </cell>
          <cell r="C203" t="str">
            <v>RET</v>
          </cell>
          <cell r="D203" t="str">
            <v>Cooling</v>
          </cell>
          <cell r="E203" t="str">
            <v>Duct Sealing Regulated</v>
          </cell>
          <cell r="F203" t="str">
            <v>Commercial</v>
          </cell>
          <cell r="G203" t="str">
            <v>Y</v>
          </cell>
          <cell r="M203" t="str">
            <v>RET</v>
          </cell>
          <cell r="N203" t="str">
            <v/>
          </cell>
          <cell r="O203">
            <v>2020</v>
          </cell>
          <cell r="P203">
            <v>2029</v>
          </cell>
          <cell r="Q203" t="str">
            <v>Small Office</v>
          </cell>
          <cell r="R203" t="str">
            <v/>
          </cell>
          <cell r="S203">
            <v>0</v>
          </cell>
          <cell r="T203">
            <v>0</v>
          </cell>
          <cell r="U203">
            <v>0</v>
          </cell>
          <cell r="V203">
            <v>0</v>
          </cell>
          <cell r="W203">
            <v>0.13</v>
          </cell>
          <cell r="X203" t="str">
            <v>-</v>
          </cell>
          <cell r="Y203" t="str">
            <v>-</v>
          </cell>
          <cell r="Z203" t="e">
            <v>#VALUE!</v>
          </cell>
          <cell r="AA203">
            <v>0</v>
          </cell>
          <cell r="AB203">
            <v>0</v>
          </cell>
          <cell r="AC203">
            <v>0</v>
          </cell>
          <cell r="AD203">
            <v>0</v>
          </cell>
          <cell r="AE203" t="str">
            <v>-</v>
          </cell>
          <cell r="AF203" t="e">
            <v>#VALUE!</v>
          </cell>
          <cell r="AG203">
            <v>0</v>
          </cell>
          <cell r="AH203">
            <v>0</v>
          </cell>
          <cell r="AI203">
            <v>0</v>
          </cell>
          <cell r="AJ203">
            <v>0</v>
          </cell>
          <cell r="AK203">
            <v>0</v>
          </cell>
          <cell r="AL203" t="str">
            <v>-</v>
          </cell>
          <cell r="AM203" t="str">
            <v>-</v>
          </cell>
          <cell r="AN203" t="str">
            <v/>
          </cell>
          <cell r="AO203">
            <v>0</v>
          </cell>
          <cell r="AP203" t="str">
            <v>-</v>
          </cell>
          <cell r="AQ203">
            <v>0</v>
          </cell>
          <cell r="AR203" t="str">
            <v>-</v>
          </cell>
          <cell r="AS203">
            <v>0</v>
          </cell>
          <cell r="AT203" t="str">
            <v/>
          </cell>
          <cell r="AU203">
            <v>0</v>
          </cell>
          <cell r="AV203" t="str">
            <v>-</v>
          </cell>
          <cell r="AW203">
            <v>0</v>
          </cell>
          <cell r="AX203" t="str">
            <v>-</v>
          </cell>
          <cell r="AY203">
            <v>0</v>
          </cell>
          <cell r="AZ203" t="str">
            <v/>
          </cell>
          <cell r="BA203">
            <v>0</v>
          </cell>
          <cell r="BB203" t="str">
            <v>-</v>
          </cell>
          <cell r="BC203">
            <v>0</v>
          </cell>
          <cell r="BD203" t="str">
            <v>-</v>
          </cell>
          <cell r="BE203">
            <v>0</v>
          </cell>
          <cell r="BF203" t="str">
            <v/>
          </cell>
          <cell r="BG203">
            <v>0</v>
          </cell>
          <cell r="BH203" t="str">
            <v>-</v>
          </cell>
          <cell r="BI203">
            <v>0</v>
          </cell>
          <cell r="BJ203" t="str">
            <v>-</v>
          </cell>
          <cell r="BK203">
            <v>0</v>
          </cell>
          <cell r="BL203">
            <v>0</v>
          </cell>
          <cell r="BM203" t="str">
            <v>-</v>
          </cell>
          <cell r="BN203">
            <v>18</v>
          </cell>
          <cell r="BO203" t="str">
            <v/>
          </cell>
          <cell r="BP203">
            <v>0</v>
          </cell>
          <cell r="BQ203">
            <v>0</v>
          </cell>
          <cell r="BR203" t="str">
            <v>-</v>
          </cell>
          <cell r="BS203">
            <v>0</v>
          </cell>
          <cell r="BT203">
            <v>0</v>
          </cell>
          <cell r="BU203" t="str">
            <v>-</v>
          </cell>
        </row>
        <row r="204">
          <cell r="A204" t="str">
            <v>138RET</v>
          </cell>
          <cell r="B204">
            <v>138</v>
          </cell>
          <cell r="C204" t="str">
            <v>RET</v>
          </cell>
          <cell r="D204" t="str">
            <v>Ventilation</v>
          </cell>
          <cell r="E204" t="str">
            <v>Duct Sealing Non Regulated</v>
          </cell>
          <cell r="F204" t="str">
            <v>Commercial</v>
          </cell>
          <cell r="G204" t="str">
            <v>Y</v>
          </cell>
          <cell r="M204" t="str">
            <v>RET</v>
          </cell>
          <cell r="N204" t="str">
            <v/>
          </cell>
          <cell r="O204">
            <v>2020</v>
          </cell>
          <cell r="P204">
            <v>2029</v>
          </cell>
          <cell r="Q204" t="str">
            <v>Small Office</v>
          </cell>
          <cell r="R204" t="str">
            <v/>
          </cell>
          <cell r="S204">
            <v>0</v>
          </cell>
          <cell r="T204">
            <v>0</v>
          </cell>
          <cell r="U204">
            <v>0</v>
          </cell>
          <cell r="V204">
            <v>0</v>
          </cell>
          <cell r="W204">
            <v>0.13</v>
          </cell>
          <cell r="X204" t="str">
            <v>-</v>
          </cell>
          <cell r="Y204" t="str">
            <v>NY TRM V6.1</v>
          </cell>
          <cell r="Z204" t="e">
            <v>#VALUE!</v>
          </cell>
          <cell r="AA204">
            <v>0</v>
          </cell>
          <cell r="AB204">
            <v>0</v>
          </cell>
          <cell r="AC204">
            <v>0</v>
          </cell>
          <cell r="AD204">
            <v>1.49</v>
          </cell>
          <cell r="AE204" t="str">
            <v>MN TRM 2018</v>
          </cell>
          <cell r="AF204" t="e">
            <v>#VALUE!</v>
          </cell>
          <cell r="AG204">
            <v>0</v>
          </cell>
          <cell r="AH204">
            <v>0</v>
          </cell>
          <cell r="AI204">
            <v>0</v>
          </cell>
          <cell r="AJ204">
            <v>0</v>
          </cell>
          <cell r="AK204">
            <v>0</v>
          </cell>
          <cell r="AL204" t="str">
            <v>-</v>
          </cell>
          <cell r="AM204" t="str">
            <v>-</v>
          </cell>
          <cell r="AN204" t="str">
            <v/>
          </cell>
          <cell r="AO204">
            <v>0</v>
          </cell>
          <cell r="AP204" t="str">
            <v>-</v>
          </cell>
          <cell r="AQ204">
            <v>0</v>
          </cell>
          <cell r="AR204" t="str">
            <v>-</v>
          </cell>
          <cell r="AS204">
            <v>0</v>
          </cell>
          <cell r="AT204" t="str">
            <v/>
          </cell>
          <cell r="AU204">
            <v>0</v>
          </cell>
          <cell r="AV204" t="str">
            <v>-</v>
          </cell>
          <cell r="AW204">
            <v>0</v>
          </cell>
          <cell r="AX204" t="str">
            <v>-</v>
          </cell>
          <cell r="AY204">
            <v>0</v>
          </cell>
          <cell r="AZ204" t="str">
            <v/>
          </cell>
          <cell r="BA204">
            <v>0</v>
          </cell>
          <cell r="BB204" t="str">
            <v>-</v>
          </cell>
          <cell r="BC204">
            <v>0</v>
          </cell>
          <cell r="BD204" t="str">
            <v>-</v>
          </cell>
          <cell r="BE204">
            <v>0</v>
          </cell>
          <cell r="BF204" t="str">
            <v/>
          </cell>
          <cell r="BG204">
            <v>0</v>
          </cell>
          <cell r="BH204" t="str">
            <v>-</v>
          </cell>
          <cell r="BI204">
            <v>0</v>
          </cell>
          <cell r="BJ204" t="str">
            <v>-</v>
          </cell>
          <cell r="BK204">
            <v>0</v>
          </cell>
          <cell r="BL204">
            <v>0</v>
          </cell>
          <cell r="BM204" t="str">
            <v>-</v>
          </cell>
          <cell r="BN204">
            <v>18</v>
          </cell>
          <cell r="BO204" t="str">
            <v/>
          </cell>
          <cell r="BP204">
            <v>0</v>
          </cell>
          <cell r="BQ204">
            <v>0</v>
          </cell>
          <cell r="BR204" t="str">
            <v>-</v>
          </cell>
          <cell r="BS204">
            <v>0</v>
          </cell>
          <cell r="BT204">
            <v>0</v>
          </cell>
          <cell r="BU204" t="str">
            <v>-</v>
          </cell>
        </row>
        <row r="205">
          <cell r="A205" t="str">
            <v>139RET</v>
          </cell>
          <cell r="B205">
            <v>139</v>
          </cell>
          <cell r="C205" t="str">
            <v>RET</v>
          </cell>
          <cell r="D205" t="str">
            <v>Space Heating</v>
          </cell>
          <cell r="E205" t="str">
            <v>Duct Sealing Non Regulated</v>
          </cell>
          <cell r="F205" t="str">
            <v>Commercial</v>
          </cell>
          <cell r="G205" t="str">
            <v>Y</v>
          </cell>
          <cell r="M205" t="str">
            <v>RET</v>
          </cell>
          <cell r="N205" t="str">
            <v/>
          </cell>
          <cell r="O205">
            <v>2020</v>
          </cell>
          <cell r="P205">
            <v>2029</v>
          </cell>
          <cell r="Q205" t="str">
            <v>Small Office</v>
          </cell>
          <cell r="R205" t="str">
            <v/>
          </cell>
          <cell r="S205">
            <v>0</v>
          </cell>
          <cell r="T205">
            <v>0</v>
          </cell>
          <cell r="U205">
            <v>0</v>
          </cell>
          <cell r="V205">
            <v>0</v>
          </cell>
          <cell r="W205">
            <v>5.1999999999999998E-2</v>
          </cell>
          <cell r="X205" t="str">
            <v>-</v>
          </cell>
          <cell r="Y205" t="str">
            <v>-</v>
          </cell>
          <cell r="Z205" t="e">
            <v>#VALUE!</v>
          </cell>
          <cell r="AA205">
            <v>0</v>
          </cell>
          <cell r="AB205">
            <v>0</v>
          </cell>
          <cell r="AC205">
            <v>0</v>
          </cell>
          <cell r="AD205">
            <v>0</v>
          </cell>
          <cell r="AE205" t="str">
            <v>-</v>
          </cell>
          <cell r="AF205" t="e">
            <v>#VALUE!</v>
          </cell>
          <cell r="AG205">
            <v>0</v>
          </cell>
          <cell r="AH205">
            <v>0</v>
          </cell>
          <cell r="AI205">
            <v>0</v>
          </cell>
          <cell r="AJ205">
            <v>0</v>
          </cell>
          <cell r="AK205">
            <v>0</v>
          </cell>
          <cell r="AL205" t="str">
            <v>-</v>
          </cell>
          <cell r="AM205" t="str">
            <v>-</v>
          </cell>
          <cell r="AN205" t="str">
            <v/>
          </cell>
          <cell r="AO205">
            <v>0</v>
          </cell>
          <cell r="AP205" t="str">
            <v>-</v>
          </cell>
          <cell r="AQ205">
            <v>0</v>
          </cell>
          <cell r="AR205" t="str">
            <v>-</v>
          </cell>
          <cell r="AS205">
            <v>0</v>
          </cell>
          <cell r="AT205" t="str">
            <v/>
          </cell>
          <cell r="AU205">
            <v>0</v>
          </cell>
          <cell r="AV205" t="str">
            <v>-</v>
          </cell>
          <cell r="AW205">
            <v>0</v>
          </cell>
          <cell r="AX205" t="str">
            <v>-</v>
          </cell>
          <cell r="AY205">
            <v>0</v>
          </cell>
          <cell r="AZ205" t="str">
            <v/>
          </cell>
          <cell r="BA205">
            <v>0</v>
          </cell>
          <cell r="BB205" t="str">
            <v>-</v>
          </cell>
          <cell r="BC205">
            <v>0</v>
          </cell>
          <cell r="BD205" t="str">
            <v>-</v>
          </cell>
          <cell r="BE205">
            <v>0</v>
          </cell>
          <cell r="BF205" t="str">
            <v/>
          </cell>
          <cell r="BG205">
            <v>0</v>
          </cell>
          <cell r="BH205" t="str">
            <v>-</v>
          </cell>
          <cell r="BI205">
            <v>0</v>
          </cell>
          <cell r="BJ205" t="str">
            <v>-</v>
          </cell>
          <cell r="BK205">
            <v>0</v>
          </cell>
          <cell r="BL205">
            <v>0</v>
          </cell>
          <cell r="BM205" t="str">
            <v>-</v>
          </cell>
          <cell r="BN205">
            <v>18</v>
          </cell>
          <cell r="BO205" t="str">
            <v/>
          </cell>
          <cell r="BP205">
            <v>0</v>
          </cell>
          <cell r="BQ205">
            <v>0</v>
          </cell>
          <cell r="BR205" t="str">
            <v>-</v>
          </cell>
          <cell r="BS205">
            <v>0</v>
          </cell>
          <cell r="BT205">
            <v>0</v>
          </cell>
          <cell r="BU205" t="str">
            <v>-</v>
          </cell>
        </row>
        <row r="206">
          <cell r="A206" t="str">
            <v>140RET</v>
          </cell>
          <cell r="B206">
            <v>140</v>
          </cell>
          <cell r="C206" t="str">
            <v>RET</v>
          </cell>
          <cell r="D206" t="str">
            <v>Cooling</v>
          </cell>
          <cell r="E206" t="str">
            <v>Duct Sealing Non Regulated</v>
          </cell>
          <cell r="F206" t="str">
            <v>Commercial</v>
          </cell>
          <cell r="G206" t="str">
            <v>Y</v>
          </cell>
          <cell r="M206" t="str">
            <v>RET</v>
          </cell>
          <cell r="N206" t="str">
            <v/>
          </cell>
          <cell r="O206">
            <v>2020</v>
          </cell>
          <cell r="P206">
            <v>2029</v>
          </cell>
          <cell r="Q206" t="str">
            <v>Small Office</v>
          </cell>
          <cell r="R206" t="str">
            <v/>
          </cell>
          <cell r="S206">
            <v>0</v>
          </cell>
          <cell r="T206">
            <v>0</v>
          </cell>
          <cell r="U206">
            <v>0</v>
          </cell>
          <cell r="V206">
            <v>0</v>
          </cell>
          <cell r="W206">
            <v>0.13</v>
          </cell>
          <cell r="X206" t="str">
            <v>-</v>
          </cell>
          <cell r="Y206" t="str">
            <v>-</v>
          </cell>
          <cell r="Z206" t="e">
            <v>#VALUE!</v>
          </cell>
          <cell r="AA206">
            <v>0</v>
          </cell>
          <cell r="AB206">
            <v>0</v>
          </cell>
          <cell r="AC206">
            <v>0</v>
          </cell>
          <cell r="AD206">
            <v>0</v>
          </cell>
          <cell r="AE206" t="str">
            <v>-</v>
          </cell>
          <cell r="AF206" t="e">
            <v>#VALUE!</v>
          </cell>
          <cell r="AG206">
            <v>0</v>
          </cell>
          <cell r="AH206">
            <v>0</v>
          </cell>
          <cell r="AI206">
            <v>0</v>
          </cell>
          <cell r="AJ206">
            <v>0</v>
          </cell>
          <cell r="AK206">
            <v>0</v>
          </cell>
          <cell r="AL206" t="str">
            <v>-</v>
          </cell>
          <cell r="AM206" t="str">
            <v>-</v>
          </cell>
          <cell r="AN206" t="str">
            <v/>
          </cell>
          <cell r="AO206">
            <v>0</v>
          </cell>
          <cell r="AP206" t="str">
            <v>-</v>
          </cell>
          <cell r="AQ206">
            <v>0</v>
          </cell>
          <cell r="AR206" t="str">
            <v>-</v>
          </cell>
          <cell r="AS206">
            <v>0</v>
          </cell>
          <cell r="AT206" t="str">
            <v/>
          </cell>
          <cell r="AU206">
            <v>0</v>
          </cell>
          <cell r="AV206" t="str">
            <v>-</v>
          </cell>
          <cell r="AW206">
            <v>0</v>
          </cell>
          <cell r="AX206" t="str">
            <v>-</v>
          </cell>
          <cell r="AY206">
            <v>0</v>
          </cell>
          <cell r="AZ206" t="str">
            <v/>
          </cell>
          <cell r="BA206">
            <v>0</v>
          </cell>
          <cell r="BB206" t="str">
            <v>-</v>
          </cell>
          <cell r="BC206">
            <v>0</v>
          </cell>
          <cell r="BD206" t="str">
            <v>-</v>
          </cell>
          <cell r="BE206">
            <v>0</v>
          </cell>
          <cell r="BF206" t="str">
            <v/>
          </cell>
          <cell r="BG206">
            <v>0</v>
          </cell>
          <cell r="BH206" t="str">
            <v>-</v>
          </cell>
          <cell r="BI206">
            <v>0</v>
          </cell>
          <cell r="BJ206" t="str">
            <v>-</v>
          </cell>
          <cell r="BK206">
            <v>0</v>
          </cell>
          <cell r="BL206">
            <v>0</v>
          </cell>
          <cell r="BM206" t="str">
            <v>-</v>
          </cell>
          <cell r="BN206">
            <v>18</v>
          </cell>
          <cell r="BO206" t="str">
            <v/>
          </cell>
          <cell r="BP206">
            <v>0</v>
          </cell>
          <cell r="BQ206">
            <v>0</v>
          </cell>
          <cell r="BR206" t="str">
            <v>-</v>
          </cell>
          <cell r="BS206">
            <v>0</v>
          </cell>
          <cell r="BT206">
            <v>0</v>
          </cell>
          <cell r="BU206" t="str">
            <v>-</v>
          </cell>
        </row>
        <row r="207">
          <cell r="A207" t="str">
            <v>141RET</v>
          </cell>
          <cell r="B207">
            <v>141</v>
          </cell>
          <cell r="C207" t="str">
            <v>RET</v>
          </cell>
          <cell r="D207" t="str">
            <v>Ventilation</v>
          </cell>
          <cell r="E207" t="str">
            <v>Duct Sealing Non Regulated</v>
          </cell>
          <cell r="F207" t="str">
            <v>Commercial</v>
          </cell>
          <cell r="G207" t="str">
            <v>Y</v>
          </cell>
          <cell r="M207" t="str">
            <v>RET</v>
          </cell>
          <cell r="N207" t="str">
            <v/>
          </cell>
          <cell r="O207">
            <v>2020</v>
          </cell>
          <cell r="P207">
            <v>2029</v>
          </cell>
          <cell r="Q207" t="str">
            <v>Small Office</v>
          </cell>
          <cell r="R207" t="str">
            <v/>
          </cell>
          <cell r="S207">
            <v>0</v>
          </cell>
          <cell r="T207">
            <v>0</v>
          </cell>
          <cell r="U207">
            <v>0</v>
          </cell>
          <cell r="V207">
            <v>0</v>
          </cell>
          <cell r="W207">
            <v>0.13</v>
          </cell>
          <cell r="X207" t="str">
            <v>-</v>
          </cell>
          <cell r="Y207" t="str">
            <v>-</v>
          </cell>
          <cell r="Z207" t="e">
            <v>#VALUE!</v>
          </cell>
          <cell r="AA207">
            <v>0</v>
          </cell>
          <cell r="AB207">
            <v>0</v>
          </cell>
          <cell r="AC207">
            <v>0</v>
          </cell>
          <cell r="AD207">
            <v>1.49</v>
          </cell>
          <cell r="AE207" t="str">
            <v>-</v>
          </cell>
          <cell r="AF207" t="e">
            <v>#VALUE!</v>
          </cell>
          <cell r="AG207">
            <v>0</v>
          </cell>
          <cell r="AH207">
            <v>0</v>
          </cell>
          <cell r="AI207">
            <v>0</v>
          </cell>
          <cell r="AJ207">
            <v>0</v>
          </cell>
          <cell r="AK207">
            <v>0</v>
          </cell>
          <cell r="AL207" t="str">
            <v>-</v>
          </cell>
          <cell r="AM207" t="str">
            <v>-</v>
          </cell>
          <cell r="AN207" t="str">
            <v/>
          </cell>
          <cell r="AO207">
            <v>0</v>
          </cell>
          <cell r="AP207" t="str">
            <v>-</v>
          </cell>
          <cell r="AQ207">
            <v>0</v>
          </cell>
          <cell r="AR207" t="str">
            <v>-</v>
          </cell>
          <cell r="AS207">
            <v>0</v>
          </cell>
          <cell r="AT207" t="str">
            <v/>
          </cell>
          <cell r="AU207">
            <v>0</v>
          </cell>
          <cell r="AV207" t="str">
            <v>-</v>
          </cell>
          <cell r="AW207">
            <v>0</v>
          </cell>
          <cell r="AX207" t="str">
            <v>-</v>
          </cell>
          <cell r="AY207">
            <v>0</v>
          </cell>
          <cell r="AZ207" t="str">
            <v/>
          </cell>
          <cell r="BA207">
            <v>0</v>
          </cell>
          <cell r="BB207" t="str">
            <v>-</v>
          </cell>
          <cell r="BC207">
            <v>0</v>
          </cell>
          <cell r="BD207" t="str">
            <v>-</v>
          </cell>
          <cell r="BE207">
            <v>0</v>
          </cell>
          <cell r="BF207" t="str">
            <v/>
          </cell>
          <cell r="BG207">
            <v>0</v>
          </cell>
          <cell r="BH207" t="str">
            <v>-</v>
          </cell>
          <cell r="BI207">
            <v>0</v>
          </cell>
          <cell r="BJ207" t="str">
            <v>-</v>
          </cell>
          <cell r="BK207">
            <v>0</v>
          </cell>
          <cell r="BL207">
            <v>0</v>
          </cell>
          <cell r="BM207" t="str">
            <v>-</v>
          </cell>
          <cell r="BN207">
            <v>18</v>
          </cell>
          <cell r="BO207" t="str">
            <v/>
          </cell>
          <cell r="BP207">
            <v>0</v>
          </cell>
          <cell r="BQ207">
            <v>0</v>
          </cell>
          <cell r="BR207" t="str">
            <v>-</v>
          </cell>
          <cell r="BS207">
            <v>0</v>
          </cell>
          <cell r="BT207">
            <v>0</v>
          </cell>
          <cell r="BU207" t="str">
            <v>-</v>
          </cell>
        </row>
        <row r="208">
          <cell r="A208" t="str">
            <v>142RET</v>
          </cell>
          <cell r="B208">
            <v>142</v>
          </cell>
          <cell r="C208" t="str">
            <v>RET</v>
          </cell>
          <cell r="D208" t="str">
            <v>Space Heating</v>
          </cell>
          <cell r="E208" t="str">
            <v>Duct Sealing Non Regulated</v>
          </cell>
          <cell r="F208" t="str">
            <v>Commercial</v>
          </cell>
          <cell r="G208" t="str">
            <v>Y</v>
          </cell>
          <cell r="M208" t="str">
            <v>RET</v>
          </cell>
          <cell r="N208" t="str">
            <v/>
          </cell>
          <cell r="O208">
            <v>2020</v>
          </cell>
          <cell r="P208">
            <v>2029</v>
          </cell>
          <cell r="Q208" t="str">
            <v>Small Office</v>
          </cell>
          <cell r="R208" t="str">
            <v/>
          </cell>
          <cell r="S208">
            <v>0</v>
          </cell>
          <cell r="T208">
            <v>0</v>
          </cell>
          <cell r="U208">
            <v>0</v>
          </cell>
          <cell r="V208">
            <v>0</v>
          </cell>
          <cell r="W208">
            <v>5.1999999999999998E-2</v>
          </cell>
          <cell r="X208" t="str">
            <v>-</v>
          </cell>
          <cell r="Y208" t="str">
            <v>-</v>
          </cell>
          <cell r="Z208" t="e">
            <v>#VALUE!</v>
          </cell>
          <cell r="AA208">
            <v>0</v>
          </cell>
          <cell r="AB208">
            <v>0</v>
          </cell>
          <cell r="AC208">
            <v>0</v>
          </cell>
          <cell r="AD208">
            <v>0</v>
          </cell>
          <cell r="AE208" t="str">
            <v>-</v>
          </cell>
          <cell r="AF208" t="e">
            <v>#VALUE!</v>
          </cell>
          <cell r="AG208">
            <v>0</v>
          </cell>
          <cell r="AH208">
            <v>0</v>
          </cell>
          <cell r="AI208">
            <v>0</v>
          </cell>
          <cell r="AJ208">
            <v>0</v>
          </cell>
          <cell r="AK208">
            <v>0</v>
          </cell>
          <cell r="AL208" t="str">
            <v>-</v>
          </cell>
          <cell r="AM208" t="str">
            <v>-</v>
          </cell>
          <cell r="AN208" t="str">
            <v/>
          </cell>
          <cell r="AO208">
            <v>0</v>
          </cell>
          <cell r="AP208" t="str">
            <v>-</v>
          </cell>
          <cell r="AQ208">
            <v>0</v>
          </cell>
          <cell r="AR208" t="str">
            <v>-</v>
          </cell>
          <cell r="AS208">
            <v>0</v>
          </cell>
          <cell r="AT208" t="str">
            <v/>
          </cell>
          <cell r="AU208">
            <v>0</v>
          </cell>
          <cell r="AV208" t="str">
            <v>-</v>
          </cell>
          <cell r="AW208">
            <v>0</v>
          </cell>
          <cell r="AX208" t="str">
            <v>-</v>
          </cell>
          <cell r="AY208">
            <v>0</v>
          </cell>
          <cell r="AZ208" t="str">
            <v/>
          </cell>
          <cell r="BA208">
            <v>0</v>
          </cell>
          <cell r="BB208" t="str">
            <v>-</v>
          </cell>
          <cell r="BC208">
            <v>0</v>
          </cell>
          <cell r="BD208" t="str">
            <v>-</v>
          </cell>
          <cell r="BE208">
            <v>0</v>
          </cell>
          <cell r="BF208" t="str">
            <v/>
          </cell>
          <cell r="BG208">
            <v>0</v>
          </cell>
          <cell r="BH208" t="str">
            <v>-</v>
          </cell>
          <cell r="BI208">
            <v>0</v>
          </cell>
          <cell r="BJ208" t="str">
            <v>-</v>
          </cell>
          <cell r="BK208">
            <v>0</v>
          </cell>
          <cell r="BL208">
            <v>0</v>
          </cell>
          <cell r="BM208" t="str">
            <v>-</v>
          </cell>
          <cell r="BN208">
            <v>18</v>
          </cell>
          <cell r="BO208" t="str">
            <v/>
          </cell>
          <cell r="BP208">
            <v>0</v>
          </cell>
          <cell r="BQ208">
            <v>0</v>
          </cell>
          <cell r="BR208" t="str">
            <v>-</v>
          </cell>
          <cell r="BS208">
            <v>0</v>
          </cell>
          <cell r="BT208">
            <v>0</v>
          </cell>
          <cell r="BU208" t="str">
            <v>-</v>
          </cell>
        </row>
        <row r="209">
          <cell r="A209" t="str">
            <v>143RET</v>
          </cell>
          <cell r="B209">
            <v>143</v>
          </cell>
          <cell r="C209" t="str">
            <v>RET</v>
          </cell>
          <cell r="D209" t="str">
            <v>Cooling</v>
          </cell>
          <cell r="E209" t="str">
            <v>Duct Sealing Non Regulated</v>
          </cell>
          <cell r="F209" t="str">
            <v>Commercial</v>
          </cell>
          <cell r="G209" t="str">
            <v>Y</v>
          </cell>
          <cell r="M209" t="str">
            <v>RET</v>
          </cell>
          <cell r="N209" t="str">
            <v/>
          </cell>
          <cell r="O209">
            <v>2020</v>
          </cell>
          <cell r="P209">
            <v>2029</v>
          </cell>
          <cell r="Q209" t="str">
            <v>Small Office</v>
          </cell>
          <cell r="R209" t="str">
            <v/>
          </cell>
          <cell r="S209">
            <v>0</v>
          </cell>
          <cell r="T209">
            <v>0</v>
          </cell>
          <cell r="U209">
            <v>0</v>
          </cell>
          <cell r="V209">
            <v>0</v>
          </cell>
          <cell r="W209">
            <v>0.13</v>
          </cell>
          <cell r="X209" t="str">
            <v>-</v>
          </cell>
          <cell r="Y209" t="str">
            <v>-</v>
          </cell>
          <cell r="Z209" t="e">
            <v>#VALUE!</v>
          </cell>
          <cell r="AA209">
            <v>0</v>
          </cell>
          <cell r="AB209">
            <v>0</v>
          </cell>
          <cell r="AC209">
            <v>0</v>
          </cell>
          <cell r="AD209">
            <v>0</v>
          </cell>
          <cell r="AE209" t="str">
            <v>-</v>
          </cell>
          <cell r="AF209" t="e">
            <v>#VALUE!</v>
          </cell>
          <cell r="AG209">
            <v>0</v>
          </cell>
          <cell r="AH209">
            <v>0</v>
          </cell>
          <cell r="AI209">
            <v>0</v>
          </cell>
          <cell r="AJ209">
            <v>0</v>
          </cell>
          <cell r="AK209">
            <v>0</v>
          </cell>
          <cell r="AL209" t="str">
            <v>-</v>
          </cell>
          <cell r="AM209" t="str">
            <v>-</v>
          </cell>
          <cell r="AN209" t="str">
            <v/>
          </cell>
          <cell r="AO209">
            <v>0</v>
          </cell>
          <cell r="AP209" t="str">
            <v>-</v>
          </cell>
          <cell r="AQ209">
            <v>0</v>
          </cell>
          <cell r="AR209" t="str">
            <v>-</v>
          </cell>
          <cell r="AS209">
            <v>0</v>
          </cell>
          <cell r="AT209" t="str">
            <v/>
          </cell>
          <cell r="AU209">
            <v>0</v>
          </cell>
          <cell r="AV209" t="str">
            <v>-</v>
          </cell>
          <cell r="AW209">
            <v>0</v>
          </cell>
          <cell r="AX209" t="str">
            <v>-</v>
          </cell>
          <cell r="AY209">
            <v>0</v>
          </cell>
          <cell r="AZ209" t="str">
            <v/>
          </cell>
          <cell r="BA209">
            <v>0</v>
          </cell>
          <cell r="BB209" t="str">
            <v>-</v>
          </cell>
          <cell r="BC209">
            <v>0</v>
          </cell>
          <cell r="BD209" t="str">
            <v>-</v>
          </cell>
          <cell r="BE209">
            <v>0</v>
          </cell>
          <cell r="BF209" t="str">
            <v/>
          </cell>
          <cell r="BG209">
            <v>0</v>
          </cell>
          <cell r="BH209" t="str">
            <v>-</v>
          </cell>
          <cell r="BI209">
            <v>0</v>
          </cell>
          <cell r="BJ209" t="str">
            <v>-</v>
          </cell>
          <cell r="BK209">
            <v>0</v>
          </cell>
          <cell r="BL209">
            <v>0</v>
          </cell>
          <cell r="BM209" t="str">
            <v>-</v>
          </cell>
          <cell r="BN209">
            <v>18</v>
          </cell>
          <cell r="BO209" t="str">
            <v/>
          </cell>
          <cell r="BP209">
            <v>0</v>
          </cell>
          <cell r="BQ209">
            <v>0</v>
          </cell>
          <cell r="BR209" t="str">
            <v>-</v>
          </cell>
          <cell r="BS209">
            <v>0</v>
          </cell>
          <cell r="BT209">
            <v>0</v>
          </cell>
          <cell r="BU209" t="str">
            <v>-</v>
          </cell>
        </row>
        <row r="210">
          <cell r="A210" t="str">
            <v>144MD</v>
          </cell>
          <cell r="B210">
            <v>144</v>
          </cell>
          <cell r="C210" t="str">
            <v>MD</v>
          </cell>
          <cell r="D210" t="str">
            <v>Plug Loads</v>
          </cell>
          <cell r="E210" t="str">
            <v>Advanced Power Strip</v>
          </cell>
          <cell r="F210" t="str">
            <v>Commercial</v>
          </cell>
          <cell r="G210" t="str">
            <v>Y</v>
          </cell>
          <cell r="M210" t="str">
            <v>NC,RENO,REPL</v>
          </cell>
          <cell r="N210" t="str">
            <v>Standard Power Strip with no controls</v>
          </cell>
          <cell r="O210">
            <v>2020</v>
          </cell>
          <cell r="P210">
            <v>2029</v>
          </cell>
          <cell r="Q210" t="str">
            <v>Small Office</v>
          </cell>
          <cell r="R210" t="str">
            <v/>
          </cell>
          <cell r="S210">
            <v>0</v>
          </cell>
          <cell r="T210">
            <v>0</v>
          </cell>
          <cell r="U210">
            <v>0</v>
          </cell>
          <cell r="V210">
            <v>134</v>
          </cell>
          <cell r="W210">
            <v>0.20149780821917809</v>
          </cell>
          <cell r="X210" t="str">
            <v>-</v>
          </cell>
          <cell r="Y210" t="str">
            <v>ACEEE, Office Space Plug Loads and Energy Savings Interventions</v>
          </cell>
          <cell r="Z210" t="e">
            <v>#VALUE!</v>
          </cell>
          <cell r="AA210">
            <v>0</v>
          </cell>
          <cell r="AB210">
            <v>0</v>
          </cell>
          <cell r="AC210">
            <v>19</v>
          </cell>
          <cell r="AD210">
            <v>0.1417910447761194</v>
          </cell>
          <cell r="AE210" t="str">
            <v>Review of online retailers</v>
          </cell>
          <cell r="AF210" t="e">
            <v>#VALUE!</v>
          </cell>
          <cell r="AG210">
            <v>0</v>
          </cell>
          <cell r="AH210">
            <v>0</v>
          </cell>
          <cell r="AI210">
            <v>0</v>
          </cell>
          <cell r="AJ210">
            <v>0</v>
          </cell>
          <cell r="AK210">
            <v>0</v>
          </cell>
          <cell r="AL210" t="str">
            <v>-</v>
          </cell>
          <cell r="AM210" t="str">
            <v>-</v>
          </cell>
          <cell r="AN210" t="str">
            <v/>
          </cell>
          <cell r="AO210">
            <v>0</v>
          </cell>
          <cell r="AP210" t="str">
            <v>-</v>
          </cell>
          <cell r="AQ210">
            <v>0</v>
          </cell>
          <cell r="AR210" t="str">
            <v>-</v>
          </cell>
          <cell r="AS210">
            <v>0</v>
          </cell>
          <cell r="AT210" t="str">
            <v/>
          </cell>
          <cell r="AU210">
            <v>0</v>
          </cell>
          <cell r="AV210" t="str">
            <v>-</v>
          </cell>
          <cell r="AW210">
            <v>0</v>
          </cell>
          <cell r="AX210" t="str">
            <v>-</v>
          </cell>
          <cell r="AY210">
            <v>0</v>
          </cell>
          <cell r="AZ210" t="str">
            <v/>
          </cell>
          <cell r="BA210">
            <v>0</v>
          </cell>
          <cell r="BB210" t="str">
            <v>-</v>
          </cell>
          <cell r="BC210">
            <v>0</v>
          </cell>
          <cell r="BD210" t="str">
            <v>-</v>
          </cell>
          <cell r="BE210">
            <v>0</v>
          </cell>
          <cell r="BF210" t="str">
            <v/>
          </cell>
          <cell r="BG210">
            <v>0</v>
          </cell>
          <cell r="BH210" t="str">
            <v>-</v>
          </cell>
          <cell r="BI210">
            <v>0</v>
          </cell>
          <cell r="BJ210" t="str">
            <v>-</v>
          </cell>
          <cell r="BK210">
            <v>0</v>
          </cell>
          <cell r="BL210">
            <v>0</v>
          </cell>
          <cell r="BM210" t="str">
            <v>-</v>
          </cell>
          <cell r="BN210">
            <v>8</v>
          </cell>
          <cell r="BO210" t="str">
            <v/>
          </cell>
          <cell r="BP210">
            <v>0</v>
          </cell>
          <cell r="BQ210">
            <v>0</v>
          </cell>
          <cell r="BR210" t="str">
            <v>-</v>
          </cell>
          <cell r="BS210">
            <v>0</v>
          </cell>
          <cell r="BT210">
            <v>0</v>
          </cell>
          <cell r="BU210" t="str">
            <v>-</v>
          </cell>
        </row>
        <row r="211">
          <cell r="A211" t="str">
            <v>144RET</v>
          </cell>
          <cell r="B211">
            <v>144</v>
          </cell>
          <cell r="C211" t="str">
            <v>RET</v>
          </cell>
          <cell r="D211" t="str">
            <v>Plug Loads</v>
          </cell>
          <cell r="E211" t="str">
            <v>Advanced Power Strip</v>
          </cell>
          <cell r="F211" t="str">
            <v>Commercial</v>
          </cell>
          <cell r="G211" t="str">
            <v>Y</v>
          </cell>
          <cell r="M211" t="str">
            <v>RET</v>
          </cell>
          <cell r="N211" t="str">
            <v>Standard Power Strip with no controls</v>
          </cell>
          <cell r="O211">
            <v>2020</v>
          </cell>
          <cell r="P211">
            <v>2029</v>
          </cell>
          <cell r="Q211" t="str">
            <v>Small Office</v>
          </cell>
          <cell r="R211" t="str">
            <v/>
          </cell>
          <cell r="S211">
            <v>0</v>
          </cell>
          <cell r="T211">
            <v>0</v>
          </cell>
          <cell r="U211">
            <v>0</v>
          </cell>
          <cell r="V211">
            <v>134</v>
          </cell>
          <cell r="W211">
            <v>0.20149780821917809</v>
          </cell>
          <cell r="X211" t="str">
            <v>-</v>
          </cell>
          <cell r="Y211" t="str">
            <v>-</v>
          </cell>
          <cell r="Z211" t="e">
            <v>#VALUE!</v>
          </cell>
          <cell r="AA211">
            <v>0</v>
          </cell>
          <cell r="AB211">
            <v>0</v>
          </cell>
          <cell r="AC211">
            <v>25</v>
          </cell>
          <cell r="AD211">
            <v>0.18656716417910449</v>
          </cell>
          <cell r="AE211" t="str">
            <v>-</v>
          </cell>
          <cell r="AF211" t="e">
            <v>#VALUE!</v>
          </cell>
          <cell r="AG211">
            <v>8</v>
          </cell>
          <cell r="AH211">
            <v>4</v>
          </cell>
          <cell r="AI211">
            <v>6</v>
          </cell>
          <cell r="AJ211">
            <v>4.4776119402985072E-2</v>
          </cell>
          <cell r="AK211">
            <v>1</v>
          </cell>
          <cell r="AL211" t="str">
            <v>-</v>
          </cell>
          <cell r="AM211" t="str">
            <v>-</v>
          </cell>
          <cell r="AN211" t="str">
            <v/>
          </cell>
          <cell r="AO211">
            <v>0</v>
          </cell>
          <cell r="AP211" t="str">
            <v>-</v>
          </cell>
          <cell r="AQ211">
            <v>0</v>
          </cell>
          <cell r="AR211" t="str">
            <v>-</v>
          </cell>
          <cell r="AS211">
            <v>0</v>
          </cell>
          <cell r="AT211" t="str">
            <v/>
          </cell>
          <cell r="AU211">
            <v>0</v>
          </cell>
          <cell r="AV211" t="str">
            <v>-</v>
          </cell>
          <cell r="AW211">
            <v>0</v>
          </cell>
          <cell r="AX211" t="str">
            <v>-</v>
          </cell>
          <cell r="AY211">
            <v>0</v>
          </cell>
          <cell r="AZ211" t="str">
            <v/>
          </cell>
          <cell r="BA211">
            <v>0</v>
          </cell>
          <cell r="BB211" t="str">
            <v>-</v>
          </cell>
          <cell r="BC211">
            <v>0</v>
          </cell>
          <cell r="BD211" t="str">
            <v>-</v>
          </cell>
          <cell r="BE211">
            <v>0</v>
          </cell>
          <cell r="BF211" t="str">
            <v/>
          </cell>
          <cell r="BG211">
            <v>0</v>
          </cell>
          <cell r="BH211" t="str">
            <v>-</v>
          </cell>
          <cell r="BI211">
            <v>0</v>
          </cell>
          <cell r="BJ211" t="str">
            <v>-</v>
          </cell>
          <cell r="BK211">
            <v>0</v>
          </cell>
          <cell r="BL211">
            <v>0</v>
          </cell>
          <cell r="BM211" t="str">
            <v>-</v>
          </cell>
          <cell r="BN211">
            <v>8</v>
          </cell>
          <cell r="BO211" t="str">
            <v/>
          </cell>
          <cell r="BP211">
            <v>0</v>
          </cell>
          <cell r="BQ211">
            <v>0</v>
          </cell>
          <cell r="BR211" t="str">
            <v>-</v>
          </cell>
          <cell r="BS211">
            <v>0</v>
          </cell>
          <cell r="BT211">
            <v>0</v>
          </cell>
          <cell r="BU211" t="str">
            <v>-</v>
          </cell>
        </row>
        <row r="212">
          <cell r="A212" t="str">
            <v>145MD</v>
          </cell>
          <cell r="B212">
            <v>145</v>
          </cell>
          <cell r="C212" t="str">
            <v>MD</v>
          </cell>
          <cell r="D212" t="str">
            <v>Plug Loads</v>
          </cell>
          <cell r="E212" t="str">
            <v>Advanced Power Strip</v>
          </cell>
          <cell r="F212" t="str">
            <v>Commercial</v>
          </cell>
          <cell r="G212" t="str">
            <v>Y</v>
          </cell>
          <cell r="M212" t="str">
            <v>NC,RENO,REPL</v>
          </cell>
          <cell r="N212" t="str">
            <v>Standard Power Strip with no controls</v>
          </cell>
          <cell r="O212">
            <v>2020</v>
          </cell>
          <cell r="P212">
            <v>2029</v>
          </cell>
          <cell r="Q212" t="str">
            <v>Small Office</v>
          </cell>
          <cell r="R212" t="str">
            <v/>
          </cell>
          <cell r="S212">
            <v>0</v>
          </cell>
          <cell r="T212">
            <v>0</v>
          </cell>
          <cell r="U212">
            <v>0</v>
          </cell>
          <cell r="V212">
            <v>163</v>
          </cell>
          <cell r="W212">
            <v>0.22324794520547941</v>
          </cell>
          <cell r="X212" t="str">
            <v>-</v>
          </cell>
          <cell r="Y212" t="str">
            <v>-</v>
          </cell>
          <cell r="Z212" t="e">
            <v>#VALUE!</v>
          </cell>
          <cell r="AA212">
            <v>0</v>
          </cell>
          <cell r="AB212">
            <v>0</v>
          </cell>
          <cell r="AC212">
            <v>64</v>
          </cell>
          <cell r="AD212">
            <v>0.39263803680981596</v>
          </cell>
          <cell r="AE212" t="str">
            <v>-</v>
          </cell>
          <cell r="AF212" t="e">
            <v>#VALUE!</v>
          </cell>
          <cell r="AG212">
            <v>0</v>
          </cell>
          <cell r="AH212">
            <v>0</v>
          </cell>
          <cell r="AI212">
            <v>0</v>
          </cell>
          <cell r="AJ212">
            <v>0</v>
          </cell>
          <cell r="AK212">
            <v>0</v>
          </cell>
          <cell r="AL212" t="str">
            <v>-</v>
          </cell>
          <cell r="AM212" t="str">
            <v>-</v>
          </cell>
          <cell r="AN212" t="str">
            <v/>
          </cell>
          <cell r="AO212">
            <v>0</v>
          </cell>
          <cell r="AP212" t="str">
            <v>-</v>
          </cell>
          <cell r="AQ212">
            <v>0</v>
          </cell>
          <cell r="AR212" t="str">
            <v>-</v>
          </cell>
          <cell r="AS212">
            <v>0</v>
          </cell>
          <cell r="AT212" t="str">
            <v/>
          </cell>
          <cell r="AU212">
            <v>0</v>
          </cell>
          <cell r="AV212" t="str">
            <v>-</v>
          </cell>
          <cell r="AW212">
            <v>0</v>
          </cell>
          <cell r="AX212" t="str">
            <v>-</v>
          </cell>
          <cell r="AY212">
            <v>0</v>
          </cell>
          <cell r="AZ212" t="str">
            <v/>
          </cell>
          <cell r="BA212">
            <v>0</v>
          </cell>
          <cell r="BB212" t="str">
            <v>-</v>
          </cell>
          <cell r="BC212">
            <v>0</v>
          </cell>
          <cell r="BD212" t="str">
            <v>-</v>
          </cell>
          <cell r="BE212">
            <v>0</v>
          </cell>
          <cell r="BF212" t="str">
            <v/>
          </cell>
          <cell r="BG212">
            <v>0</v>
          </cell>
          <cell r="BH212" t="str">
            <v>-</v>
          </cell>
          <cell r="BI212">
            <v>0</v>
          </cell>
          <cell r="BJ212" t="str">
            <v>-</v>
          </cell>
          <cell r="BK212">
            <v>0</v>
          </cell>
          <cell r="BL212">
            <v>0</v>
          </cell>
          <cell r="BM212" t="str">
            <v>-</v>
          </cell>
          <cell r="BN212">
            <v>8</v>
          </cell>
          <cell r="BO212" t="str">
            <v/>
          </cell>
          <cell r="BP212">
            <v>0</v>
          </cell>
          <cell r="BQ212">
            <v>0</v>
          </cell>
          <cell r="BR212" t="str">
            <v>-</v>
          </cell>
          <cell r="BS212">
            <v>0</v>
          </cell>
          <cell r="BT212">
            <v>0</v>
          </cell>
          <cell r="BU212" t="str">
            <v>-</v>
          </cell>
        </row>
        <row r="213">
          <cell r="A213" t="str">
            <v>145RET</v>
          </cell>
          <cell r="B213">
            <v>145</v>
          </cell>
          <cell r="C213" t="str">
            <v>RET</v>
          </cell>
          <cell r="D213" t="str">
            <v>Plug Loads</v>
          </cell>
          <cell r="E213" t="str">
            <v>Advanced Power Strip</v>
          </cell>
          <cell r="F213" t="str">
            <v>Commercial</v>
          </cell>
          <cell r="G213" t="str">
            <v>Y</v>
          </cell>
          <cell r="M213" t="str">
            <v>RET</v>
          </cell>
          <cell r="N213" t="str">
            <v>Standard Power Strip with no controls</v>
          </cell>
          <cell r="O213">
            <v>2020</v>
          </cell>
          <cell r="P213">
            <v>2029</v>
          </cell>
          <cell r="Q213" t="str">
            <v>Small Office</v>
          </cell>
          <cell r="R213" t="str">
            <v/>
          </cell>
          <cell r="S213">
            <v>0</v>
          </cell>
          <cell r="T213">
            <v>0</v>
          </cell>
          <cell r="U213">
            <v>0</v>
          </cell>
          <cell r="V213">
            <v>163</v>
          </cell>
          <cell r="W213">
            <v>0.22324794520547941</v>
          </cell>
          <cell r="X213" t="str">
            <v>-</v>
          </cell>
          <cell r="Y213" t="str">
            <v>-</v>
          </cell>
          <cell r="Z213" t="e">
            <v>#VALUE!</v>
          </cell>
          <cell r="AA213">
            <v>0</v>
          </cell>
          <cell r="AB213">
            <v>0</v>
          </cell>
          <cell r="AC213">
            <v>70</v>
          </cell>
          <cell r="AD213">
            <v>0.42944785276073622</v>
          </cell>
          <cell r="AE213" t="str">
            <v>-</v>
          </cell>
          <cell r="AF213" t="e">
            <v>#VALUE!</v>
          </cell>
          <cell r="AG213">
            <v>8</v>
          </cell>
          <cell r="AH213">
            <v>4</v>
          </cell>
          <cell r="AI213">
            <v>6</v>
          </cell>
          <cell r="AJ213">
            <v>3.6809815950920248E-2</v>
          </cell>
          <cell r="AK213">
            <v>1</v>
          </cell>
          <cell r="AL213" t="str">
            <v>-</v>
          </cell>
          <cell r="AM213" t="str">
            <v>-</v>
          </cell>
          <cell r="AN213" t="str">
            <v/>
          </cell>
          <cell r="AO213">
            <v>0</v>
          </cell>
          <cell r="AP213" t="str">
            <v>-</v>
          </cell>
          <cell r="AQ213">
            <v>0</v>
          </cell>
          <cell r="AR213" t="str">
            <v>-</v>
          </cell>
          <cell r="AS213">
            <v>0</v>
          </cell>
          <cell r="AT213" t="str">
            <v/>
          </cell>
          <cell r="AU213">
            <v>0</v>
          </cell>
          <cell r="AV213" t="str">
            <v>-</v>
          </cell>
          <cell r="AW213">
            <v>0</v>
          </cell>
          <cell r="AX213" t="str">
            <v>-</v>
          </cell>
          <cell r="AY213">
            <v>0</v>
          </cell>
          <cell r="AZ213" t="str">
            <v/>
          </cell>
          <cell r="BA213">
            <v>0</v>
          </cell>
          <cell r="BB213" t="str">
            <v>-</v>
          </cell>
          <cell r="BC213">
            <v>0</v>
          </cell>
          <cell r="BD213" t="str">
            <v>-</v>
          </cell>
          <cell r="BE213">
            <v>0</v>
          </cell>
          <cell r="BF213" t="str">
            <v/>
          </cell>
          <cell r="BG213">
            <v>0</v>
          </cell>
          <cell r="BH213" t="str">
            <v>-</v>
          </cell>
          <cell r="BI213">
            <v>0</v>
          </cell>
          <cell r="BJ213" t="str">
            <v>-</v>
          </cell>
          <cell r="BK213">
            <v>0</v>
          </cell>
          <cell r="BL213">
            <v>0</v>
          </cell>
          <cell r="BM213" t="str">
            <v>-</v>
          </cell>
          <cell r="BN213">
            <v>8</v>
          </cell>
          <cell r="BO213" t="str">
            <v/>
          </cell>
          <cell r="BP213">
            <v>0</v>
          </cell>
          <cell r="BQ213">
            <v>0</v>
          </cell>
          <cell r="BR213" t="str">
            <v>-</v>
          </cell>
          <cell r="BS213">
            <v>0</v>
          </cell>
          <cell r="BT213">
            <v>0</v>
          </cell>
          <cell r="BU213" t="str">
            <v>-</v>
          </cell>
        </row>
        <row r="214">
          <cell r="A214" t="str">
            <v>146RET</v>
          </cell>
          <cell r="B214">
            <v>146</v>
          </cell>
          <cell r="C214" t="str">
            <v>RET</v>
          </cell>
          <cell r="D214" t="str">
            <v>Plug Loads</v>
          </cell>
          <cell r="E214" t="str">
            <v>Computer Power Management</v>
          </cell>
          <cell r="F214" t="str">
            <v>Commercial</v>
          </cell>
          <cell r="G214" t="str">
            <v>Y</v>
          </cell>
          <cell r="M214" t="str">
            <v>RET</v>
          </cell>
          <cell r="N214" t="str">
            <v>Computer power management controls set by user</v>
          </cell>
          <cell r="O214">
            <v>2020</v>
          </cell>
          <cell r="P214">
            <v>2029</v>
          </cell>
          <cell r="Q214" t="str">
            <v>Small Office</v>
          </cell>
          <cell r="R214" t="str">
            <v/>
          </cell>
          <cell r="S214">
            <v>0</v>
          </cell>
          <cell r="T214">
            <v>0</v>
          </cell>
          <cell r="U214">
            <v>0</v>
          </cell>
          <cell r="V214">
            <v>64.44</v>
          </cell>
          <cell r="W214">
            <v>0.36</v>
          </cell>
          <cell r="X214" t="str">
            <v>-</v>
          </cell>
          <cell r="Y214" t="str">
            <v>LBNL, CEC</v>
          </cell>
          <cell r="Z214" t="e">
            <v>#VALUE!</v>
          </cell>
          <cell r="AA214">
            <v>0</v>
          </cell>
          <cell r="AB214">
            <v>0</v>
          </cell>
          <cell r="AC214">
            <v>10</v>
          </cell>
          <cell r="AD214">
            <v>0.15518311607697083</v>
          </cell>
          <cell r="AE214" t="str">
            <v>MGE</v>
          </cell>
          <cell r="AF214" t="e">
            <v>#VALUE!</v>
          </cell>
          <cell r="AG214">
            <v>0</v>
          </cell>
          <cell r="AH214">
            <v>0</v>
          </cell>
          <cell r="AI214">
            <v>0</v>
          </cell>
          <cell r="AJ214">
            <v>0</v>
          </cell>
          <cell r="AK214">
            <v>0</v>
          </cell>
          <cell r="AL214" t="str">
            <v>-</v>
          </cell>
          <cell r="AM214" t="str">
            <v>-</v>
          </cell>
          <cell r="AN214" t="str">
            <v/>
          </cell>
          <cell r="AO214">
            <v>0</v>
          </cell>
          <cell r="AP214" t="str">
            <v>-</v>
          </cell>
          <cell r="AQ214">
            <v>0</v>
          </cell>
          <cell r="AR214" t="str">
            <v>-</v>
          </cell>
          <cell r="AS214">
            <v>0</v>
          </cell>
          <cell r="AT214" t="str">
            <v/>
          </cell>
          <cell r="AU214">
            <v>0</v>
          </cell>
          <cell r="AV214" t="str">
            <v>-</v>
          </cell>
          <cell r="AW214">
            <v>0</v>
          </cell>
          <cell r="AX214" t="str">
            <v>-</v>
          </cell>
          <cell r="AY214">
            <v>0</v>
          </cell>
          <cell r="AZ214" t="str">
            <v/>
          </cell>
          <cell r="BA214">
            <v>0</v>
          </cell>
          <cell r="BB214" t="str">
            <v>-</v>
          </cell>
          <cell r="BC214">
            <v>0</v>
          </cell>
          <cell r="BD214" t="str">
            <v>-</v>
          </cell>
          <cell r="BE214">
            <v>0</v>
          </cell>
          <cell r="BF214" t="str">
            <v/>
          </cell>
          <cell r="BG214">
            <v>0</v>
          </cell>
          <cell r="BH214" t="str">
            <v>-</v>
          </cell>
          <cell r="BI214">
            <v>0</v>
          </cell>
          <cell r="BJ214" t="str">
            <v>-</v>
          </cell>
          <cell r="BK214">
            <v>0</v>
          </cell>
          <cell r="BL214">
            <v>0</v>
          </cell>
          <cell r="BM214" t="str">
            <v>-</v>
          </cell>
          <cell r="BN214">
            <v>5</v>
          </cell>
          <cell r="BO214" t="str">
            <v/>
          </cell>
          <cell r="BP214">
            <v>0</v>
          </cell>
          <cell r="BQ214">
            <v>0</v>
          </cell>
          <cell r="BR214" t="str">
            <v>-</v>
          </cell>
          <cell r="BS214">
            <v>0</v>
          </cell>
          <cell r="BT214">
            <v>0</v>
          </cell>
          <cell r="BU214" t="str">
            <v>-</v>
          </cell>
        </row>
        <row r="215">
          <cell r="A215" t="str">
            <v>147RET</v>
          </cell>
          <cell r="B215">
            <v>147</v>
          </cell>
          <cell r="C215" t="str">
            <v>RET</v>
          </cell>
          <cell r="D215" t="str">
            <v>Plug Loads</v>
          </cell>
          <cell r="E215" t="str">
            <v>Vending Machine Controls</v>
          </cell>
          <cell r="F215" t="str">
            <v>Commercial</v>
          </cell>
          <cell r="G215" t="str">
            <v>Y</v>
          </cell>
          <cell r="M215" t="str">
            <v>RET</v>
          </cell>
          <cell r="N215" t="str">
            <v>No Controls on the vending machines</v>
          </cell>
          <cell r="O215">
            <v>2020</v>
          </cell>
          <cell r="P215">
            <v>2029</v>
          </cell>
          <cell r="Q215" t="str">
            <v>Small Office</v>
          </cell>
          <cell r="R215" t="str">
            <v/>
          </cell>
          <cell r="S215">
            <v>0</v>
          </cell>
          <cell r="T215">
            <v>0</v>
          </cell>
          <cell r="U215">
            <v>0</v>
          </cell>
          <cell r="V215">
            <v>434.35</v>
          </cell>
          <cell r="W215">
            <v>0.58333333333333337</v>
          </cell>
          <cell r="X215" t="str">
            <v>-</v>
          </cell>
          <cell r="Y215" t="str">
            <v>NY TRM V6.1, Vending Miser Specs, Clean Energy Resource Teams - Snack Miser Specs</v>
          </cell>
          <cell r="Z215" t="e">
            <v>#VALUE!</v>
          </cell>
          <cell r="AA215">
            <v>0</v>
          </cell>
          <cell r="AB215">
            <v>0</v>
          </cell>
          <cell r="AC215">
            <v>135</v>
          </cell>
          <cell r="AD215">
            <v>0.31080925520893288</v>
          </cell>
          <cell r="AE215" t="str">
            <v>-</v>
          </cell>
          <cell r="AF215" t="e">
            <v>#VALUE!</v>
          </cell>
          <cell r="AG215">
            <v>0</v>
          </cell>
          <cell r="AH215">
            <v>0</v>
          </cell>
          <cell r="AI215">
            <v>0</v>
          </cell>
          <cell r="AJ215">
            <v>0</v>
          </cell>
          <cell r="AK215">
            <v>0</v>
          </cell>
          <cell r="AL215" t="str">
            <v>-</v>
          </cell>
          <cell r="AM215" t="str">
            <v>-</v>
          </cell>
          <cell r="AN215" t="str">
            <v/>
          </cell>
          <cell r="AO215">
            <v>0</v>
          </cell>
          <cell r="AP215" t="str">
            <v>-</v>
          </cell>
          <cell r="AQ215">
            <v>0</v>
          </cell>
          <cell r="AR215" t="str">
            <v>-</v>
          </cell>
          <cell r="AS215">
            <v>0</v>
          </cell>
          <cell r="AT215" t="str">
            <v/>
          </cell>
          <cell r="AU215">
            <v>0</v>
          </cell>
          <cell r="AV215" t="str">
            <v>-</v>
          </cell>
          <cell r="AW215">
            <v>0</v>
          </cell>
          <cell r="AX215" t="str">
            <v>-</v>
          </cell>
          <cell r="AY215">
            <v>0</v>
          </cell>
          <cell r="AZ215" t="str">
            <v/>
          </cell>
          <cell r="BA215">
            <v>0</v>
          </cell>
          <cell r="BB215" t="str">
            <v>-</v>
          </cell>
          <cell r="BC215">
            <v>0</v>
          </cell>
          <cell r="BD215" t="str">
            <v>-</v>
          </cell>
          <cell r="BE215">
            <v>0</v>
          </cell>
          <cell r="BF215" t="str">
            <v/>
          </cell>
          <cell r="BG215">
            <v>0</v>
          </cell>
          <cell r="BH215" t="str">
            <v>-</v>
          </cell>
          <cell r="BI215">
            <v>0</v>
          </cell>
          <cell r="BJ215" t="str">
            <v>-</v>
          </cell>
          <cell r="BK215">
            <v>0</v>
          </cell>
          <cell r="BL215">
            <v>0</v>
          </cell>
          <cell r="BM215" t="str">
            <v>-</v>
          </cell>
          <cell r="BN215">
            <v>5</v>
          </cell>
          <cell r="BO215" t="str">
            <v/>
          </cell>
          <cell r="BP215">
            <v>0</v>
          </cell>
          <cell r="BQ215">
            <v>0</v>
          </cell>
          <cell r="BR215" t="str">
            <v>-</v>
          </cell>
          <cell r="BS215">
            <v>0</v>
          </cell>
          <cell r="BT215">
            <v>0</v>
          </cell>
          <cell r="BU215" t="str">
            <v>-</v>
          </cell>
        </row>
        <row r="216">
          <cell r="A216" t="str">
            <v>148RET</v>
          </cell>
          <cell r="B216">
            <v>148</v>
          </cell>
          <cell r="C216" t="str">
            <v>RET</v>
          </cell>
          <cell r="D216" t="str">
            <v>Plug Loads</v>
          </cell>
          <cell r="E216" t="str">
            <v>Vending Machine Controls</v>
          </cell>
          <cell r="F216" t="str">
            <v>Commercial</v>
          </cell>
          <cell r="G216" t="str">
            <v>Y</v>
          </cell>
          <cell r="M216" t="str">
            <v>RET</v>
          </cell>
          <cell r="N216" t="str">
            <v>No Controls on the vending machines</v>
          </cell>
          <cell r="O216">
            <v>2020</v>
          </cell>
          <cell r="P216">
            <v>2029</v>
          </cell>
          <cell r="Q216" t="str">
            <v>Small Office</v>
          </cell>
          <cell r="R216" t="str">
            <v/>
          </cell>
          <cell r="S216">
            <v>0</v>
          </cell>
          <cell r="T216">
            <v>0</v>
          </cell>
          <cell r="U216">
            <v>0</v>
          </cell>
          <cell r="V216">
            <v>2874.9601999999995</v>
          </cell>
          <cell r="W216">
            <v>0.58333333333333337</v>
          </cell>
          <cell r="X216" t="str">
            <v>-</v>
          </cell>
          <cell r="Y216" t="str">
            <v>-</v>
          </cell>
          <cell r="Z216" t="e">
            <v>#VALUE!</v>
          </cell>
          <cell r="AA216">
            <v>0</v>
          </cell>
          <cell r="AB216">
            <v>0</v>
          </cell>
          <cell r="AC216">
            <v>160</v>
          </cell>
          <cell r="AD216">
            <v>5.5652944343368656E-2</v>
          </cell>
          <cell r="AE216" t="str">
            <v>-</v>
          </cell>
          <cell r="AF216" t="e">
            <v>#VALUE!</v>
          </cell>
          <cell r="AG216">
            <v>0</v>
          </cell>
          <cell r="AH216">
            <v>0</v>
          </cell>
          <cell r="AI216">
            <v>0</v>
          </cell>
          <cell r="AJ216">
            <v>0</v>
          </cell>
          <cell r="AK216">
            <v>0</v>
          </cell>
          <cell r="AL216" t="str">
            <v>-</v>
          </cell>
          <cell r="AM216" t="str">
            <v>-</v>
          </cell>
          <cell r="AN216" t="str">
            <v/>
          </cell>
          <cell r="AO216">
            <v>0</v>
          </cell>
          <cell r="AP216" t="str">
            <v>-</v>
          </cell>
          <cell r="AQ216">
            <v>0</v>
          </cell>
          <cell r="AR216" t="str">
            <v>-</v>
          </cell>
          <cell r="AS216">
            <v>0</v>
          </cell>
          <cell r="AT216" t="str">
            <v/>
          </cell>
          <cell r="AU216">
            <v>0</v>
          </cell>
          <cell r="AV216" t="str">
            <v>-</v>
          </cell>
          <cell r="AW216">
            <v>0</v>
          </cell>
          <cell r="AX216" t="str">
            <v>-</v>
          </cell>
          <cell r="AY216">
            <v>0</v>
          </cell>
          <cell r="AZ216" t="str">
            <v/>
          </cell>
          <cell r="BA216">
            <v>0</v>
          </cell>
          <cell r="BB216" t="str">
            <v>-</v>
          </cell>
          <cell r="BC216">
            <v>0</v>
          </cell>
          <cell r="BD216" t="str">
            <v>-</v>
          </cell>
          <cell r="BE216">
            <v>0</v>
          </cell>
          <cell r="BF216" t="str">
            <v/>
          </cell>
          <cell r="BG216">
            <v>0</v>
          </cell>
          <cell r="BH216" t="str">
            <v>-</v>
          </cell>
          <cell r="BI216">
            <v>0</v>
          </cell>
          <cell r="BJ216" t="str">
            <v>-</v>
          </cell>
          <cell r="BK216">
            <v>0</v>
          </cell>
          <cell r="BL216">
            <v>0</v>
          </cell>
          <cell r="BM216" t="str">
            <v>-</v>
          </cell>
          <cell r="BN216">
            <v>5</v>
          </cell>
          <cell r="BO216" t="str">
            <v/>
          </cell>
          <cell r="BP216">
            <v>0</v>
          </cell>
          <cell r="BQ216">
            <v>0</v>
          </cell>
          <cell r="BR216" t="str">
            <v>-</v>
          </cell>
          <cell r="BS216">
            <v>0</v>
          </cell>
          <cell r="BT216">
            <v>0</v>
          </cell>
          <cell r="BU216" t="str">
            <v>-</v>
          </cell>
        </row>
        <row r="217">
          <cell r="A217" t="str">
            <v>149MD</v>
          </cell>
          <cell r="B217">
            <v>149</v>
          </cell>
          <cell r="C217" t="str">
            <v>MD</v>
          </cell>
          <cell r="D217" t="str">
            <v>Cooking</v>
          </cell>
          <cell r="E217" t="str">
            <v>Energy Star Ovens</v>
          </cell>
          <cell r="F217" t="str">
            <v>Commercial</v>
          </cell>
          <cell r="G217" t="str">
            <v>Y</v>
          </cell>
          <cell r="M217" t="str">
            <v>NC, RENO, REPL</v>
          </cell>
          <cell r="N217" t="str">
            <v>Baseline Oven</v>
          </cell>
          <cell r="O217">
            <v>2020</v>
          </cell>
          <cell r="P217">
            <v>2029</v>
          </cell>
          <cell r="Q217" t="str">
            <v>Food Service</v>
          </cell>
          <cell r="R217" t="str">
            <v/>
          </cell>
          <cell r="S217">
            <v>0</v>
          </cell>
          <cell r="T217">
            <v>0</v>
          </cell>
          <cell r="U217">
            <v>0</v>
          </cell>
          <cell r="V217">
            <v>0</v>
          </cell>
          <cell r="W217">
            <v>0.19426699630966263</v>
          </cell>
          <cell r="X217" t="str">
            <v>-</v>
          </cell>
          <cell r="Y217" t="str">
            <v>NY TRM V6.1, NY Commercial Baseline Data</v>
          </cell>
          <cell r="Z217" t="e">
            <v>#VALUE!</v>
          </cell>
          <cell r="AA217">
            <v>0</v>
          </cell>
          <cell r="AB217">
            <v>0</v>
          </cell>
          <cell r="AC217">
            <v>0</v>
          </cell>
          <cell r="AD217">
            <v>1.6476119319169705E-2</v>
          </cell>
          <cell r="AE217" t="str">
            <v>Energy Star Calculator, internet search</v>
          </cell>
          <cell r="AF217" t="e">
            <v>#VALUE!</v>
          </cell>
          <cell r="AG217">
            <v>0</v>
          </cell>
          <cell r="AH217">
            <v>0</v>
          </cell>
          <cell r="AI217">
            <v>0</v>
          </cell>
          <cell r="AJ217">
            <v>0</v>
          </cell>
          <cell r="AK217">
            <v>0</v>
          </cell>
          <cell r="AL217" t="str">
            <v>-</v>
          </cell>
          <cell r="AM217" t="str">
            <v>-</v>
          </cell>
          <cell r="AN217" t="str">
            <v/>
          </cell>
          <cell r="AO217">
            <v>0</v>
          </cell>
          <cell r="AP217" t="str">
            <v>-</v>
          </cell>
          <cell r="AQ217">
            <v>0</v>
          </cell>
          <cell r="AR217" t="str">
            <v>-</v>
          </cell>
          <cell r="AS217">
            <v>0</v>
          </cell>
          <cell r="AT217" t="str">
            <v/>
          </cell>
          <cell r="AU217">
            <v>0</v>
          </cell>
          <cell r="AV217" t="str">
            <v>-</v>
          </cell>
          <cell r="AW217">
            <v>0</v>
          </cell>
          <cell r="AX217" t="str">
            <v>-</v>
          </cell>
          <cell r="AY217">
            <v>0</v>
          </cell>
          <cell r="AZ217" t="str">
            <v/>
          </cell>
          <cell r="BA217">
            <v>0</v>
          </cell>
          <cell r="BB217" t="str">
            <v>-</v>
          </cell>
          <cell r="BC217">
            <v>0</v>
          </cell>
          <cell r="BD217" t="str">
            <v>-</v>
          </cell>
          <cell r="BE217">
            <v>0</v>
          </cell>
          <cell r="BF217" t="str">
            <v/>
          </cell>
          <cell r="BG217">
            <v>0</v>
          </cell>
          <cell r="BH217" t="str">
            <v>-</v>
          </cell>
          <cell r="BI217">
            <v>0</v>
          </cell>
          <cell r="BJ217" t="str">
            <v>-</v>
          </cell>
          <cell r="BK217">
            <v>0</v>
          </cell>
          <cell r="BL217">
            <v>0</v>
          </cell>
          <cell r="BM217" t="str">
            <v>-</v>
          </cell>
          <cell r="BN217">
            <v>12</v>
          </cell>
          <cell r="BO217" t="str">
            <v/>
          </cell>
          <cell r="BP217">
            <v>0</v>
          </cell>
          <cell r="BQ217">
            <v>0</v>
          </cell>
          <cell r="BR217" t="str">
            <v>-</v>
          </cell>
          <cell r="BS217">
            <v>0</v>
          </cell>
          <cell r="BT217">
            <v>0</v>
          </cell>
          <cell r="BU217" t="str">
            <v>-</v>
          </cell>
        </row>
        <row r="218">
          <cell r="A218" t="str">
            <v>150MD</v>
          </cell>
          <cell r="B218">
            <v>150</v>
          </cell>
          <cell r="C218" t="str">
            <v>MD</v>
          </cell>
          <cell r="D218" t="str">
            <v>Cooking</v>
          </cell>
          <cell r="E218" t="str">
            <v>Energy Star Ovens</v>
          </cell>
          <cell r="F218" t="str">
            <v>Commercial</v>
          </cell>
          <cell r="G218" t="str">
            <v>Y</v>
          </cell>
          <cell r="M218" t="str">
            <v>NC, RENO, REPL</v>
          </cell>
          <cell r="N218" t="str">
            <v>Baseline Oven</v>
          </cell>
          <cell r="O218">
            <v>2020</v>
          </cell>
          <cell r="P218">
            <v>2029</v>
          </cell>
          <cell r="Q218" t="str">
            <v>Food Service</v>
          </cell>
          <cell r="R218" t="str">
            <v/>
          </cell>
          <cell r="S218">
            <v>0</v>
          </cell>
          <cell r="T218">
            <v>0</v>
          </cell>
          <cell r="U218">
            <v>0</v>
          </cell>
          <cell r="V218">
            <v>0</v>
          </cell>
          <cell r="W218">
            <v>0.25727551042680757</v>
          </cell>
          <cell r="X218" t="str">
            <v>-</v>
          </cell>
          <cell r="Y218" t="str">
            <v>-</v>
          </cell>
          <cell r="Z218" t="e">
            <v>#VALUE!</v>
          </cell>
          <cell r="AA218">
            <v>0</v>
          </cell>
          <cell r="AB218">
            <v>0</v>
          </cell>
          <cell r="AC218">
            <v>0</v>
          </cell>
          <cell r="AD218">
            <v>0.42795109703236761</v>
          </cell>
          <cell r="AE218" t="str">
            <v>-</v>
          </cell>
          <cell r="AF218" t="e">
            <v>#VALUE!</v>
          </cell>
          <cell r="AG218">
            <v>0</v>
          </cell>
          <cell r="AH218">
            <v>0</v>
          </cell>
          <cell r="AI218">
            <v>0</v>
          </cell>
          <cell r="AJ218">
            <v>0</v>
          </cell>
          <cell r="AK218">
            <v>0</v>
          </cell>
          <cell r="AL218" t="str">
            <v>-</v>
          </cell>
          <cell r="AM218" t="str">
            <v>-</v>
          </cell>
          <cell r="AN218" t="str">
            <v/>
          </cell>
          <cell r="AO218">
            <v>0</v>
          </cell>
          <cell r="AP218" t="str">
            <v>-</v>
          </cell>
          <cell r="AQ218">
            <v>0</v>
          </cell>
          <cell r="AR218" t="str">
            <v>-</v>
          </cell>
          <cell r="AS218">
            <v>0</v>
          </cell>
          <cell r="AT218" t="str">
            <v/>
          </cell>
          <cell r="AU218">
            <v>0</v>
          </cell>
          <cell r="AV218" t="str">
            <v>-</v>
          </cell>
          <cell r="AW218">
            <v>0</v>
          </cell>
          <cell r="AX218" t="str">
            <v>-</v>
          </cell>
          <cell r="AY218">
            <v>0</v>
          </cell>
          <cell r="AZ218" t="str">
            <v/>
          </cell>
          <cell r="BA218">
            <v>0</v>
          </cell>
          <cell r="BB218" t="str">
            <v>-</v>
          </cell>
          <cell r="BC218">
            <v>0</v>
          </cell>
          <cell r="BD218" t="str">
            <v>-</v>
          </cell>
          <cell r="BE218">
            <v>0</v>
          </cell>
          <cell r="BF218" t="str">
            <v/>
          </cell>
          <cell r="BG218">
            <v>0</v>
          </cell>
          <cell r="BH218" t="str">
            <v>-</v>
          </cell>
          <cell r="BI218">
            <v>0</v>
          </cell>
          <cell r="BJ218" t="str">
            <v>-</v>
          </cell>
          <cell r="BK218">
            <v>0</v>
          </cell>
          <cell r="BL218">
            <v>0</v>
          </cell>
          <cell r="BM218" t="str">
            <v>-</v>
          </cell>
          <cell r="BN218">
            <v>12</v>
          </cell>
          <cell r="BO218" t="str">
            <v/>
          </cell>
          <cell r="BP218">
            <v>0</v>
          </cell>
          <cell r="BQ218">
            <v>0</v>
          </cell>
          <cell r="BR218" t="str">
            <v>-</v>
          </cell>
          <cell r="BS218">
            <v>0</v>
          </cell>
          <cell r="BT218">
            <v>0</v>
          </cell>
          <cell r="BU218" t="str">
            <v>-</v>
          </cell>
        </row>
        <row r="219">
          <cell r="A219" t="str">
            <v>151MD</v>
          </cell>
          <cell r="B219">
            <v>151</v>
          </cell>
          <cell r="C219" t="str">
            <v>MD</v>
          </cell>
          <cell r="D219" t="str">
            <v>Cooking</v>
          </cell>
          <cell r="E219" t="str">
            <v>Energy Star Ovens</v>
          </cell>
          <cell r="F219" t="str">
            <v>Commercial</v>
          </cell>
          <cell r="G219" t="str">
            <v>Y</v>
          </cell>
          <cell r="M219" t="str">
            <v>NC, RENO, REPL</v>
          </cell>
          <cell r="N219" t="str">
            <v>Baseline Oven</v>
          </cell>
          <cell r="O219">
            <v>2020</v>
          </cell>
          <cell r="P219">
            <v>2029</v>
          </cell>
          <cell r="Q219" t="str">
            <v>Food Service</v>
          </cell>
          <cell r="R219" t="str">
            <v/>
          </cell>
          <cell r="S219">
            <v>0</v>
          </cell>
          <cell r="T219">
            <v>0</v>
          </cell>
          <cell r="U219">
            <v>0</v>
          </cell>
          <cell r="V219">
            <v>0</v>
          </cell>
          <cell r="W219">
            <v>0.29035960872611749</v>
          </cell>
          <cell r="X219" t="str">
            <v>-</v>
          </cell>
          <cell r="Y219" t="str">
            <v>-</v>
          </cell>
          <cell r="Z219" t="e">
            <v>#VALUE!</v>
          </cell>
          <cell r="AA219">
            <v>0</v>
          </cell>
          <cell r="AB219">
            <v>0</v>
          </cell>
          <cell r="AC219">
            <v>0</v>
          </cell>
          <cell r="AD219">
            <v>0.44540243413058017</v>
          </cell>
          <cell r="AE219" t="str">
            <v>-</v>
          </cell>
          <cell r="AF219" t="e">
            <v>#VALUE!</v>
          </cell>
          <cell r="AG219">
            <v>0</v>
          </cell>
          <cell r="AH219">
            <v>0</v>
          </cell>
          <cell r="AI219">
            <v>0</v>
          </cell>
          <cell r="AJ219">
            <v>0</v>
          </cell>
          <cell r="AK219">
            <v>0</v>
          </cell>
          <cell r="AL219" t="str">
            <v>-</v>
          </cell>
          <cell r="AM219" t="str">
            <v>-</v>
          </cell>
          <cell r="AN219" t="str">
            <v/>
          </cell>
          <cell r="AO219">
            <v>0</v>
          </cell>
          <cell r="AP219" t="str">
            <v>-</v>
          </cell>
          <cell r="AQ219">
            <v>0</v>
          </cell>
          <cell r="AR219" t="str">
            <v>-</v>
          </cell>
          <cell r="AS219">
            <v>0</v>
          </cell>
          <cell r="AT219" t="str">
            <v/>
          </cell>
          <cell r="AU219">
            <v>0</v>
          </cell>
          <cell r="AV219" t="str">
            <v>-</v>
          </cell>
          <cell r="AW219">
            <v>0</v>
          </cell>
          <cell r="AX219" t="str">
            <v>-</v>
          </cell>
          <cell r="AY219">
            <v>0</v>
          </cell>
          <cell r="AZ219" t="str">
            <v/>
          </cell>
          <cell r="BA219">
            <v>0</v>
          </cell>
          <cell r="BB219" t="str">
            <v>-</v>
          </cell>
          <cell r="BC219">
            <v>0</v>
          </cell>
          <cell r="BD219" t="str">
            <v>-</v>
          </cell>
          <cell r="BE219">
            <v>0</v>
          </cell>
          <cell r="BF219" t="str">
            <v/>
          </cell>
          <cell r="BG219">
            <v>0</v>
          </cell>
          <cell r="BH219" t="str">
            <v>-</v>
          </cell>
          <cell r="BI219">
            <v>0</v>
          </cell>
          <cell r="BJ219" t="str">
            <v>-</v>
          </cell>
          <cell r="BK219">
            <v>0</v>
          </cell>
          <cell r="BL219">
            <v>0</v>
          </cell>
          <cell r="BM219" t="str">
            <v>-</v>
          </cell>
          <cell r="BN219">
            <v>12</v>
          </cell>
          <cell r="BO219" t="str">
            <v/>
          </cell>
          <cell r="BP219">
            <v>0</v>
          </cell>
          <cell r="BQ219">
            <v>0</v>
          </cell>
          <cell r="BR219" t="str">
            <v>-</v>
          </cell>
          <cell r="BS219">
            <v>0</v>
          </cell>
          <cell r="BT219">
            <v>0</v>
          </cell>
          <cell r="BU219" t="str">
            <v>-</v>
          </cell>
        </row>
        <row r="220">
          <cell r="A220" t="str">
            <v>152MD</v>
          </cell>
          <cell r="B220">
            <v>152</v>
          </cell>
          <cell r="C220" t="str">
            <v>MD</v>
          </cell>
          <cell r="D220" t="str">
            <v>Cooking</v>
          </cell>
          <cell r="E220" t="str">
            <v>Energy Star Fryers</v>
          </cell>
          <cell r="F220" t="str">
            <v>Commercial</v>
          </cell>
          <cell r="G220" t="str">
            <v>Y</v>
          </cell>
          <cell r="M220" t="str">
            <v>NC, RENO, REPL</v>
          </cell>
          <cell r="N220" t="str">
            <v>Baseline Fryer</v>
          </cell>
          <cell r="O220">
            <v>2020</v>
          </cell>
          <cell r="P220">
            <v>2029</v>
          </cell>
          <cell r="Q220" t="str">
            <v>Food Service</v>
          </cell>
          <cell r="R220" t="str">
            <v/>
          </cell>
          <cell r="S220">
            <v>0</v>
          </cell>
          <cell r="T220">
            <v>0</v>
          </cell>
          <cell r="U220">
            <v>0</v>
          </cell>
          <cell r="V220">
            <v>13960.063837502841</v>
          </cell>
          <cell r="W220">
            <v>0.15970131041337951</v>
          </cell>
          <cell r="X220" t="str">
            <v>-</v>
          </cell>
          <cell r="Y220" t="str">
            <v>NY TRM V6.1, NY Commercial Baseline Data</v>
          </cell>
          <cell r="Z220" t="e">
            <v>#VALUE!</v>
          </cell>
          <cell r="AA220">
            <v>0</v>
          </cell>
          <cell r="AB220">
            <v>0</v>
          </cell>
          <cell r="AC220">
            <v>210</v>
          </cell>
          <cell r="AD220">
            <v>1.5042911153160209E-2</v>
          </cell>
          <cell r="AE220" t="str">
            <v>Energy Star Calculator, internet search</v>
          </cell>
          <cell r="AF220" t="e">
            <v>#VALUE!</v>
          </cell>
          <cell r="AG220">
            <v>0</v>
          </cell>
          <cell r="AH220">
            <v>0</v>
          </cell>
          <cell r="AI220">
            <v>0</v>
          </cell>
          <cell r="AJ220">
            <v>0</v>
          </cell>
          <cell r="AK220">
            <v>0</v>
          </cell>
          <cell r="AL220" t="str">
            <v>-</v>
          </cell>
          <cell r="AM220" t="str">
            <v>-</v>
          </cell>
          <cell r="AN220" t="str">
            <v/>
          </cell>
          <cell r="AO220">
            <v>0</v>
          </cell>
          <cell r="AP220" t="str">
            <v>-</v>
          </cell>
          <cell r="AQ220">
            <v>0</v>
          </cell>
          <cell r="AR220" t="str">
            <v>-</v>
          </cell>
          <cell r="AS220">
            <v>0</v>
          </cell>
          <cell r="AT220" t="str">
            <v/>
          </cell>
          <cell r="AU220">
            <v>0</v>
          </cell>
          <cell r="AV220" t="str">
            <v>-</v>
          </cell>
          <cell r="AW220">
            <v>0</v>
          </cell>
          <cell r="AX220" t="str">
            <v>-</v>
          </cell>
          <cell r="AY220">
            <v>0</v>
          </cell>
          <cell r="AZ220" t="str">
            <v/>
          </cell>
          <cell r="BA220">
            <v>0</v>
          </cell>
          <cell r="BB220" t="str">
            <v>-</v>
          </cell>
          <cell r="BC220">
            <v>0</v>
          </cell>
          <cell r="BD220" t="str">
            <v>-</v>
          </cell>
          <cell r="BE220">
            <v>0</v>
          </cell>
          <cell r="BF220" t="str">
            <v/>
          </cell>
          <cell r="BG220">
            <v>0</v>
          </cell>
          <cell r="BH220" t="str">
            <v>-</v>
          </cell>
          <cell r="BI220">
            <v>0</v>
          </cell>
          <cell r="BJ220" t="str">
            <v>-</v>
          </cell>
          <cell r="BK220">
            <v>0</v>
          </cell>
          <cell r="BL220">
            <v>0</v>
          </cell>
          <cell r="BM220" t="str">
            <v>-</v>
          </cell>
          <cell r="BN220">
            <v>12</v>
          </cell>
          <cell r="BO220" t="str">
            <v/>
          </cell>
          <cell r="BP220">
            <v>0</v>
          </cell>
          <cell r="BQ220">
            <v>0</v>
          </cell>
          <cell r="BR220" t="str">
            <v>-</v>
          </cell>
          <cell r="BS220">
            <v>0</v>
          </cell>
          <cell r="BT220">
            <v>0</v>
          </cell>
          <cell r="BU220" t="str">
            <v>-</v>
          </cell>
        </row>
        <row r="221">
          <cell r="A221" t="str">
            <v>153MD</v>
          </cell>
          <cell r="B221">
            <v>153</v>
          </cell>
          <cell r="C221" t="str">
            <v>MD</v>
          </cell>
          <cell r="D221" t="str">
            <v>Cooking</v>
          </cell>
          <cell r="E221" t="str">
            <v>Energy Star Fryers</v>
          </cell>
          <cell r="F221" t="str">
            <v>Commercial</v>
          </cell>
          <cell r="G221" t="str">
            <v>Y</v>
          </cell>
          <cell r="M221" t="str">
            <v>NC, RENO, REPL</v>
          </cell>
          <cell r="N221" t="str">
            <v>Baseline Fryer</v>
          </cell>
          <cell r="O221">
            <v>2020</v>
          </cell>
          <cell r="P221">
            <v>2029</v>
          </cell>
          <cell r="Q221" t="str">
            <v>Food Service</v>
          </cell>
          <cell r="R221" t="str">
            <v/>
          </cell>
          <cell r="S221">
            <v>0</v>
          </cell>
          <cell r="T221">
            <v>0</v>
          </cell>
          <cell r="U221">
            <v>0</v>
          </cell>
          <cell r="V221">
            <v>96.761031608391605</v>
          </cell>
          <cell r="W221">
            <v>0.30686166362678313</v>
          </cell>
          <cell r="X221" t="str">
            <v>-</v>
          </cell>
          <cell r="Y221" t="str">
            <v>-</v>
          </cell>
          <cell r="Z221" t="e">
            <v>#VALUE!</v>
          </cell>
          <cell r="AA221">
            <v>0</v>
          </cell>
          <cell r="AB221">
            <v>0</v>
          </cell>
          <cell r="AC221">
            <v>1120</v>
          </cell>
          <cell r="AD221">
            <v>11.5749075984724</v>
          </cell>
          <cell r="AE221" t="str">
            <v>-</v>
          </cell>
          <cell r="AF221" t="e">
            <v>#VALUE!</v>
          </cell>
          <cell r="AG221">
            <v>0</v>
          </cell>
          <cell r="AH221">
            <v>0</v>
          </cell>
          <cell r="AI221">
            <v>0</v>
          </cell>
          <cell r="AJ221">
            <v>0</v>
          </cell>
          <cell r="AK221">
            <v>0</v>
          </cell>
          <cell r="AL221" t="str">
            <v>-</v>
          </cell>
          <cell r="AM221" t="str">
            <v>-</v>
          </cell>
          <cell r="AN221" t="str">
            <v/>
          </cell>
          <cell r="AO221">
            <v>0</v>
          </cell>
          <cell r="AP221" t="str">
            <v>-</v>
          </cell>
          <cell r="AQ221">
            <v>0</v>
          </cell>
          <cell r="AR221" t="str">
            <v>-</v>
          </cell>
          <cell r="AS221">
            <v>0</v>
          </cell>
          <cell r="AT221" t="str">
            <v/>
          </cell>
          <cell r="AU221">
            <v>0</v>
          </cell>
          <cell r="AV221" t="str">
            <v>-</v>
          </cell>
          <cell r="AW221">
            <v>0</v>
          </cell>
          <cell r="AX221" t="str">
            <v>-</v>
          </cell>
          <cell r="AY221">
            <v>0</v>
          </cell>
          <cell r="AZ221" t="str">
            <v/>
          </cell>
          <cell r="BA221">
            <v>0</v>
          </cell>
          <cell r="BB221" t="str">
            <v>-</v>
          </cell>
          <cell r="BC221">
            <v>0</v>
          </cell>
          <cell r="BD221" t="str">
            <v>-</v>
          </cell>
          <cell r="BE221">
            <v>0</v>
          </cell>
          <cell r="BF221" t="str">
            <v/>
          </cell>
          <cell r="BG221">
            <v>0</v>
          </cell>
          <cell r="BH221" t="str">
            <v>-</v>
          </cell>
          <cell r="BI221">
            <v>0</v>
          </cell>
          <cell r="BJ221" t="str">
            <v>-</v>
          </cell>
          <cell r="BK221">
            <v>0</v>
          </cell>
          <cell r="BL221">
            <v>0</v>
          </cell>
          <cell r="BM221" t="str">
            <v>-</v>
          </cell>
          <cell r="BN221">
            <v>12</v>
          </cell>
          <cell r="BO221" t="str">
            <v/>
          </cell>
          <cell r="BP221">
            <v>0</v>
          </cell>
          <cell r="BQ221">
            <v>0</v>
          </cell>
          <cell r="BR221" t="str">
            <v>-</v>
          </cell>
          <cell r="BS221">
            <v>0</v>
          </cell>
          <cell r="BT221">
            <v>0</v>
          </cell>
          <cell r="BU221" t="str">
            <v>-</v>
          </cell>
        </row>
        <row r="222">
          <cell r="A222" t="str">
            <v>154MD</v>
          </cell>
          <cell r="B222">
            <v>154</v>
          </cell>
          <cell r="C222" t="str">
            <v>MD</v>
          </cell>
          <cell r="D222" t="str">
            <v>Cooking</v>
          </cell>
          <cell r="E222" t="str">
            <v>Energy Star Fryers</v>
          </cell>
          <cell r="F222" t="str">
            <v>Commercial</v>
          </cell>
          <cell r="G222" t="str">
            <v>Y</v>
          </cell>
          <cell r="M222" t="str">
            <v>NC, RENO, REPL</v>
          </cell>
          <cell r="N222" t="str">
            <v>Baseline Fryer</v>
          </cell>
          <cell r="O222">
            <v>2020</v>
          </cell>
          <cell r="P222">
            <v>2029</v>
          </cell>
          <cell r="Q222" t="str">
            <v>Food Service</v>
          </cell>
          <cell r="R222" t="str">
            <v/>
          </cell>
          <cell r="S222">
            <v>0</v>
          </cell>
          <cell r="T222">
            <v>0</v>
          </cell>
          <cell r="U222">
            <v>0</v>
          </cell>
          <cell r="V222">
            <v>96.761031608391605</v>
          </cell>
          <cell r="W222">
            <v>0.30686166362678313</v>
          </cell>
          <cell r="X222" t="str">
            <v>-</v>
          </cell>
          <cell r="Y222" t="str">
            <v>-</v>
          </cell>
          <cell r="Z222" t="e">
            <v>#VALUE!</v>
          </cell>
          <cell r="AA222">
            <v>0</v>
          </cell>
          <cell r="AB222">
            <v>0</v>
          </cell>
          <cell r="AC222">
            <v>1120</v>
          </cell>
          <cell r="AD222">
            <v>11.5749075984724</v>
          </cell>
          <cell r="AE222" t="str">
            <v>-</v>
          </cell>
          <cell r="AF222" t="e">
            <v>#VALUE!</v>
          </cell>
          <cell r="AG222">
            <v>0</v>
          </cell>
          <cell r="AH222">
            <v>0</v>
          </cell>
          <cell r="AI222">
            <v>0</v>
          </cell>
          <cell r="AJ222">
            <v>0</v>
          </cell>
          <cell r="AK222">
            <v>0</v>
          </cell>
          <cell r="AL222" t="str">
            <v>-</v>
          </cell>
          <cell r="AM222" t="str">
            <v>-</v>
          </cell>
          <cell r="AN222" t="str">
            <v/>
          </cell>
          <cell r="AO222">
            <v>0</v>
          </cell>
          <cell r="AP222" t="str">
            <v>-</v>
          </cell>
          <cell r="AQ222">
            <v>0</v>
          </cell>
          <cell r="AR222" t="str">
            <v>-</v>
          </cell>
          <cell r="AS222">
            <v>0</v>
          </cell>
          <cell r="AT222" t="str">
            <v/>
          </cell>
          <cell r="AU222">
            <v>0</v>
          </cell>
          <cell r="AV222" t="str">
            <v>-</v>
          </cell>
          <cell r="AW222">
            <v>0</v>
          </cell>
          <cell r="AX222" t="str">
            <v>-</v>
          </cell>
          <cell r="AY222">
            <v>0</v>
          </cell>
          <cell r="AZ222" t="str">
            <v/>
          </cell>
          <cell r="BA222">
            <v>0</v>
          </cell>
          <cell r="BB222" t="str">
            <v>-</v>
          </cell>
          <cell r="BC222">
            <v>0</v>
          </cell>
          <cell r="BD222" t="str">
            <v>-</v>
          </cell>
          <cell r="BE222">
            <v>0</v>
          </cell>
          <cell r="BF222" t="str">
            <v/>
          </cell>
          <cell r="BG222">
            <v>0</v>
          </cell>
          <cell r="BH222" t="str">
            <v>-</v>
          </cell>
          <cell r="BI222">
            <v>0</v>
          </cell>
          <cell r="BJ222" t="str">
            <v>-</v>
          </cell>
          <cell r="BK222">
            <v>0</v>
          </cell>
          <cell r="BL222">
            <v>0</v>
          </cell>
          <cell r="BM222" t="str">
            <v>-</v>
          </cell>
          <cell r="BN222">
            <v>12</v>
          </cell>
          <cell r="BO222" t="str">
            <v/>
          </cell>
          <cell r="BP222">
            <v>0</v>
          </cell>
          <cell r="BQ222">
            <v>0</v>
          </cell>
          <cell r="BR222" t="str">
            <v>-</v>
          </cell>
          <cell r="BS222">
            <v>0</v>
          </cell>
          <cell r="BT222">
            <v>0</v>
          </cell>
          <cell r="BU222" t="str">
            <v>-</v>
          </cell>
        </row>
        <row r="223">
          <cell r="A223" t="str">
            <v>155MD</v>
          </cell>
          <cell r="B223">
            <v>155</v>
          </cell>
          <cell r="C223" t="str">
            <v>MD</v>
          </cell>
          <cell r="D223" t="str">
            <v>Cooking</v>
          </cell>
          <cell r="E223" t="str">
            <v>Energy Star Griddles</v>
          </cell>
          <cell r="F223" t="str">
            <v>Commercial</v>
          </cell>
          <cell r="G223" t="str">
            <v>Y</v>
          </cell>
          <cell r="M223" t="str">
            <v>NC, RENO, REPL</v>
          </cell>
          <cell r="N223" t="str">
            <v>Baseline Steamer</v>
          </cell>
          <cell r="O223">
            <v>2020</v>
          </cell>
          <cell r="P223">
            <v>2029</v>
          </cell>
          <cell r="Q223" t="str">
            <v>Food Service</v>
          </cell>
          <cell r="R223" t="str">
            <v/>
          </cell>
          <cell r="S223">
            <v>0</v>
          </cell>
          <cell r="T223">
            <v>0</v>
          </cell>
          <cell r="U223">
            <v>0</v>
          </cell>
          <cell r="V223">
            <v>727.67221117302324</v>
          </cell>
          <cell r="W223">
            <v>0.14370764630158797</v>
          </cell>
          <cell r="X223" t="str">
            <v>-</v>
          </cell>
          <cell r="Y223" t="str">
            <v>NY TRM V6.1, NY Commercial Baseline Data</v>
          </cell>
          <cell r="Z223" t="e">
            <v>#VALUE!</v>
          </cell>
          <cell r="AA223">
            <v>0</v>
          </cell>
          <cell r="AB223">
            <v>0</v>
          </cell>
          <cell r="AC223">
            <v>180</v>
          </cell>
          <cell r="AD223">
            <v>0.24736412526986035</v>
          </cell>
          <cell r="AE223" t="str">
            <v>Energy Star Calculator, internet search</v>
          </cell>
          <cell r="AF223" t="e">
            <v>#VALUE!</v>
          </cell>
          <cell r="AG223">
            <v>0</v>
          </cell>
          <cell r="AH223">
            <v>0</v>
          </cell>
          <cell r="AI223">
            <v>0</v>
          </cell>
          <cell r="AJ223">
            <v>0</v>
          </cell>
          <cell r="AK223">
            <v>0</v>
          </cell>
          <cell r="AL223" t="str">
            <v>-</v>
          </cell>
          <cell r="AM223" t="str">
            <v>-</v>
          </cell>
          <cell r="AN223" t="str">
            <v/>
          </cell>
          <cell r="AO223">
            <v>0</v>
          </cell>
          <cell r="AP223" t="str">
            <v>-</v>
          </cell>
          <cell r="AQ223">
            <v>0</v>
          </cell>
          <cell r="AR223" t="str">
            <v>-</v>
          </cell>
          <cell r="AS223">
            <v>0</v>
          </cell>
          <cell r="AT223" t="str">
            <v/>
          </cell>
          <cell r="AU223">
            <v>0</v>
          </cell>
          <cell r="AV223" t="str">
            <v>-</v>
          </cell>
          <cell r="AW223">
            <v>0</v>
          </cell>
          <cell r="AX223" t="str">
            <v>-</v>
          </cell>
          <cell r="AY223">
            <v>0</v>
          </cell>
          <cell r="AZ223" t="str">
            <v/>
          </cell>
          <cell r="BA223">
            <v>0</v>
          </cell>
          <cell r="BB223" t="str">
            <v>-</v>
          </cell>
          <cell r="BC223">
            <v>0</v>
          </cell>
          <cell r="BD223" t="str">
            <v>-</v>
          </cell>
          <cell r="BE223">
            <v>0</v>
          </cell>
          <cell r="BF223" t="str">
            <v/>
          </cell>
          <cell r="BG223">
            <v>0</v>
          </cell>
          <cell r="BH223" t="str">
            <v>-</v>
          </cell>
          <cell r="BI223">
            <v>0</v>
          </cell>
          <cell r="BJ223" t="str">
            <v>-</v>
          </cell>
          <cell r="BK223">
            <v>0</v>
          </cell>
          <cell r="BL223">
            <v>0</v>
          </cell>
          <cell r="BM223" t="str">
            <v>-</v>
          </cell>
          <cell r="BN223">
            <v>12</v>
          </cell>
          <cell r="BO223" t="str">
            <v/>
          </cell>
          <cell r="BP223">
            <v>0</v>
          </cell>
          <cell r="BQ223">
            <v>0</v>
          </cell>
          <cell r="BR223" t="str">
            <v>-</v>
          </cell>
          <cell r="BS223">
            <v>0</v>
          </cell>
          <cell r="BT223">
            <v>0</v>
          </cell>
          <cell r="BU223" t="str">
            <v>-</v>
          </cell>
        </row>
        <row r="224">
          <cell r="A224" t="str">
            <v>156MD</v>
          </cell>
          <cell r="B224">
            <v>156</v>
          </cell>
          <cell r="C224" t="str">
            <v>MD</v>
          </cell>
          <cell r="D224" t="str">
            <v>Cooking</v>
          </cell>
          <cell r="E224" t="str">
            <v>Energy Star Griddles</v>
          </cell>
          <cell r="F224" t="str">
            <v>Commercial</v>
          </cell>
          <cell r="G224" t="str">
            <v>Y</v>
          </cell>
          <cell r="M224" t="str">
            <v>NC, RENO, REPL</v>
          </cell>
          <cell r="N224" t="str">
            <v>Baseline Steamer</v>
          </cell>
          <cell r="O224">
            <v>2020</v>
          </cell>
          <cell r="P224">
            <v>2029</v>
          </cell>
          <cell r="Q224" t="str">
            <v>Food Service</v>
          </cell>
          <cell r="R224" t="str">
            <v/>
          </cell>
          <cell r="S224">
            <v>0</v>
          </cell>
          <cell r="T224">
            <v>0</v>
          </cell>
          <cell r="U224">
            <v>0</v>
          </cell>
          <cell r="V224">
            <v>116.36714028776987</v>
          </cell>
          <cell r="W224">
            <v>0.11151154937187634</v>
          </cell>
          <cell r="X224" t="str">
            <v>-</v>
          </cell>
          <cell r="Y224" t="str">
            <v>-</v>
          </cell>
          <cell r="Z224" t="e">
            <v>#VALUE!</v>
          </cell>
          <cell r="AA224">
            <v>0</v>
          </cell>
          <cell r="AB224">
            <v>0</v>
          </cell>
          <cell r="AC224">
            <v>360</v>
          </cell>
          <cell r="AD224">
            <v>3.0936568442752721</v>
          </cell>
          <cell r="AE224" t="str">
            <v>-</v>
          </cell>
          <cell r="AF224" t="e">
            <v>#VALUE!</v>
          </cell>
          <cell r="AG224">
            <v>0</v>
          </cell>
          <cell r="AH224">
            <v>0</v>
          </cell>
          <cell r="AI224">
            <v>0</v>
          </cell>
          <cell r="AJ224">
            <v>0</v>
          </cell>
          <cell r="AK224">
            <v>0</v>
          </cell>
          <cell r="AL224" t="str">
            <v>-</v>
          </cell>
          <cell r="AM224" t="str">
            <v>-</v>
          </cell>
          <cell r="AN224" t="str">
            <v/>
          </cell>
          <cell r="AO224">
            <v>0</v>
          </cell>
          <cell r="AP224" t="str">
            <v>-</v>
          </cell>
          <cell r="AQ224">
            <v>0</v>
          </cell>
          <cell r="AR224" t="str">
            <v>-</v>
          </cell>
          <cell r="AS224">
            <v>0</v>
          </cell>
          <cell r="AT224" t="str">
            <v/>
          </cell>
          <cell r="AU224">
            <v>0</v>
          </cell>
          <cell r="AV224" t="str">
            <v>-</v>
          </cell>
          <cell r="AW224">
            <v>0</v>
          </cell>
          <cell r="AX224" t="str">
            <v>-</v>
          </cell>
          <cell r="AY224">
            <v>0</v>
          </cell>
          <cell r="AZ224" t="str">
            <v/>
          </cell>
          <cell r="BA224">
            <v>0</v>
          </cell>
          <cell r="BB224" t="str">
            <v>-</v>
          </cell>
          <cell r="BC224">
            <v>0</v>
          </cell>
          <cell r="BD224" t="str">
            <v>-</v>
          </cell>
          <cell r="BE224">
            <v>0</v>
          </cell>
          <cell r="BF224" t="str">
            <v/>
          </cell>
          <cell r="BG224">
            <v>0</v>
          </cell>
          <cell r="BH224" t="str">
            <v>-</v>
          </cell>
          <cell r="BI224">
            <v>0</v>
          </cell>
          <cell r="BJ224" t="str">
            <v>-</v>
          </cell>
          <cell r="BK224">
            <v>0</v>
          </cell>
          <cell r="BL224">
            <v>0</v>
          </cell>
          <cell r="BM224" t="str">
            <v>-</v>
          </cell>
          <cell r="BN224">
            <v>12</v>
          </cell>
          <cell r="BO224" t="str">
            <v/>
          </cell>
          <cell r="BP224">
            <v>0</v>
          </cell>
          <cell r="BQ224">
            <v>0</v>
          </cell>
          <cell r="BR224" t="str">
            <v>-</v>
          </cell>
          <cell r="BS224">
            <v>0</v>
          </cell>
          <cell r="BT224">
            <v>0</v>
          </cell>
          <cell r="BU224" t="str">
            <v>-</v>
          </cell>
        </row>
        <row r="225">
          <cell r="A225" t="str">
            <v>157MD</v>
          </cell>
          <cell r="B225">
            <v>157</v>
          </cell>
          <cell r="C225" t="str">
            <v>MD</v>
          </cell>
          <cell r="D225" t="str">
            <v>Cooking</v>
          </cell>
          <cell r="E225" t="str">
            <v>Energy Star Griddles</v>
          </cell>
          <cell r="F225" t="str">
            <v>Commercial</v>
          </cell>
          <cell r="G225" t="str">
            <v>Y</v>
          </cell>
          <cell r="M225" t="str">
            <v>NC, RENO, REPL</v>
          </cell>
          <cell r="N225" t="str">
            <v>Baseline Steamer</v>
          </cell>
          <cell r="O225">
            <v>2020</v>
          </cell>
          <cell r="P225">
            <v>2029</v>
          </cell>
          <cell r="Q225" t="str">
            <v>Food Service</v>
          </cell>
          <cell r="R225" t="str">
            <v/>
          </cell>
          <cell r="S225">
            <v>0</v>
          </cell>
          <cell r="T225">
            <v>0</v>
          </cell>
          <cell r="U225">
            <v>0</v>
          </cell>
          <cell r="V225">
            <v>116.36714028776987</v>
          </cell>
          <cell r="W225">
            <v>0.11151154937187634</v>
          </cell>
          <cell r="X225" t="str">
            <v>-</v>
          </cell>
          <cell r="Y225" t="str">
            <v>-</v>
          </cell>
          <cell r="Z225" t="e">
            <v>#VALUE!</v>
          </cell>
          <cell r="AA225">
            <v>0</v>
          </cell>
          <cell r="AB225">
            <v>0</v>
          </cell>
          <cell r="AC225">
            <v>360</v>
          </cell>
          <cell r="AD225">
            <v>3.0936568442752721</v>
          </cell>
          <cell r="AE225" t="str">
            <v>-</v>
          </cell>
          <cell r="AF225" t="e">
            <v>#VALUE!</v>
          </cell>
          <cell r="AG225">
            <v>0</v>
          </cell>
          <cell r="AH225">
            <v>0</v>
          </cell>
          <cell r="AI225">
            <v>0</v>
          </cell>
          <cell r="AJ225">
            <v>0</v>
          </cell>
          <cell r="AK225">
            <v>0</v>
          </cell>
          <cell r="AL225" t="str">
            <v>-</v>
          </cell>
          <cell r="AM225" t="str">
            <v>-</v>
          </cell>
          <cell r="AN225" t="str">
            <v/>
          </cell>
          <cell r="AO225">
            <v>0</v>
          </cell>
          <cell r="AP225" t="str">
            <v>-</v>
          </cell>
          <cell r="AQ225">
            <v>0</v>
          </cell>
          <cell r="AR225" t="str">
            <v>-</v>
          </cell>
          <cell r="AS225">
            <v>0</v>
          </cell>
          <cell r="AT225" t="str">
            <v/>
          </cell>
          <cell r="AU225">
            <v>0</v>
          </cell>
          <cell r="AV225" t="str">
            <v>-</v>
          </cell>
          <cell r="AW225">
            <v>0</v>
          </cell>
          <cell r="AX225" t="str">
            <v>-</v>
          </cell>
          <cell r="AY225">
            <v>0</v>
          </cell>
          <cell r="AZ225" t="str">
            <v/>
          </cell>
          <cell r="BA225">
            <v>0</v>
          </cell>
          <cell r="BB225" t="str">
            <v>-</v>
          </cell>
          <cell r="BC225">
            <v>0</v>
          </cell>
          <cell r="BD225" t="str">
            <v>-</v>
          </cell>
          <cell r="BE225">
            <v>0</v>
          </cell>
          <cell r="BF225" t="str">
            <v/>
          </cell>
          <cell r="BG225">
            <v>0</v>
          </cell>
          <cell r="BH225" t="str">
            <v>-</v>
          </cell>
          <cell r="BI225">
            <v>0</v>
          </cell>
          <cell r="BJ225" t="str">
            <v>-</v>
          </cell>
          <cell r="BK225">
            <v>0</v>
          </cell>
          <cell r="BL225">
            <v>0</v>
          </cell>
          <cell r="BM225" t="str">
            <v>-</v>
          </cell>
          <cell r="BN225">
            <v>12</v>
          </cell>
          <cell r="BO225" t="str">
            <v/>
          </cell>
          <cell r="BP225">
            <v>0</v>
          </cell>
          <cell r="BQ225">
            <v>0</v>
          </cell>
          <cell r="BR225" t="str">
            <v>-</v>
          </cell>
          <cell r="BS225">
            <v>0</v>
          </cell>
          <cell r="BT225">
            <v>0</v>
          </cell>
          <cell r="BU225" t="str">
            <v>-</v>
          </cell>
        </row>
        <row r="226">
          <cell r="A226" t="str">
            <v>158MD</v>
          </cell>
          <cell r="B226">
            <v>158</v>
          </cell>
          <cell r="C226" t="str">
            <v>MD</v>
          </cell>
          <cell r="D226" t="str">
            <v>Cooking</v>
          </cell>
          <cell r="E226" t="str">
            <v>Hot Food Holding Cabinet</v>
          </cell>
          <cell r="F226" t="str">
            <v>Commercial</v>
          </cell>
          <cell r="G226" t="str">
            <v>Y</v>
          </cell>
          <cell r="M226" t="str">
            <v>NC, RENO, REPL</v>
          </cell>
          <cell r="N226" t="str">
            <v>Baseline Hot food holding cabinet</v>
          </cell>
          <cell r="O226">
            <v>2020</v>
          </cell>
          <cell r="P226">
            <v>2029</v>
          </cell>
          <cell r="Q226" t="str">
            <v>Food Service</v>
          </cell>
          <cell r="R226" t="str">
            <v/>
          </cell>
          <cell r="S226">
            <v>0</v>
          </cell>
          <cell r="T226">
            <v>0</v>
          </cell>
          <cell r="U226">
            <v>0</v>
          </cell>
          <cell r="V226">
            <v>1412.6191827222283</v>
          </cell>
          <cell r="W226">
            <v>0.24928411098651204</v>
          </cell>
          <cell r="X226" t="str">
            <v>-</v>
          </cell>
          <cell r="Y226" t="str">
            <v>NY TRM V6.1, NY Commercial Baseline Data</v>
          </cell>
          <cell r="Z226" t="e">
            <v>#VALUE!</v>
          </cell>
          <cell r="AA226">
            <v>0</v>
          </cell>
          <cell r="AB226">
            <v>0</v>
          </cell>
          <cell r="AC226">
            <v>50</v>
          </cell>
          <cell r="AD226">
            <v>3.539524353877601E-2</v>
          </cell>
          <cell r="AE226" t="str">
            <v>Energy Star Calculator, internet search</v>
          </cell>
          <cell r="AF226" t="e">
            <v>#VALUE!</v>
          </cell>
          <cell r="AG226">
            <v>0</v>
          </cell>
          <cell r="AH226">
            <v>0</v>
          </cell>
          <cell r="AI226">
            <v>0</v>
          </cell>
          <cell r="AJ226">
            <v>0</v>
          </cell>
          <cell r="AK226">
            <v>0</v>
          </cell>
          <cell r="AL226" t="str">
            <v>-</v>
          </cell>
          <cell r="AM226" t="str">
            <v>-</v>
          </cell>
          <cell r="AN226" t="str">
            <v/>
          </cell>
          <cell r="AO226">
            <v>0</v>
          </cell>
          <cell r="AP226" t="str">
            <v>-</v>
          </cell>
          <cell r="AQ226">
            <v>0</v>
          </cell>
          <cell r="AR226" t="str">
            <v>-</v>
          </cell>
          <cell r="AS226">
            <v>0</v>
          </cell>
          <cell r="AT226" t="str">
            <v/>
          </cell>
          <cell r="AU226">
            <v>0</v>
          </cell>
          <cell r="AV226" t="str">
            <v>-</v>
          </cell>
          <cell r="AW226">
            <v>0</v>
          </cell>
          <cell r="AX226" t="str">
            <v>-</v>
          </cell>
          <cell r="AY226">
            <v>0</v>
          </cell>
          <cell r="AZ226" t="str">
            <v/>
          </cell>
          <cell r="BA226">
            <v>0</v>
          </cell>
          <cell r="BB226" t="str">
            <v>-</v>
          </cell>
          <cell r="BC226">
            <v>0</v>
          </cell>
          <cell r="BD226" t="str">
            <v>-</v>
          </cell>
          <cell r="BE226">
            <v>0</v>
          </cell>
          <cell r="BF226" t="str">
            <v/>
          </cell>
          <cell r="BG226">
            <v>0</v>
          </cell>
          <cell r="BH226" t="str">
            <v>-</v>
          </cell>
          <cell r="BI226">
            <v>0</v>
          </cell>
          <cell r="BJ226" t="str">
            <v>-</v>
          </cell>
          <cell r="BK226">
            <v>0</v>
          </cell>
          <cell r="BL226">
            <v>0</v>
          </cell>
          <cell r="BM226" t="str">
            <v>-</v>
          </cell>
          <cell r="BN226">
            <v>12</v>
          </cell>
          <cell r="BO226" t="str">
            <v/>
          </cell>
          <cell r="BP226">
            <v>0</v>
          </cell>
          <cell r="BQ226">
            <v>0</v>
          </cell>
          <cell r="BR226" t="str">
            <v>-</v>
          </cell>
          <cell r="BS226">
            <v>0</v>
          </cell>
          <cell r="BT226">
            <v>0</v>
          </cell>
          <cell r="BU226" t="str">
            <v>-</v>
          </cell>
        </row>
        <row r="227">
          <cell r="A227" t="str">
            <v>159MD</v>
          </cell>
          <cell r="B227">
            <v>159</v>
          </cell>
          <cell r="C227" t="str">
            <v>MD</v>
          </cell>
          <cell r="D227" t="str">
            <v>Cooking</v>
          </cell>
          <cell r="E227" t="str">
            <v>Energy Star Steamers</v>
          </cell>
          <cell r="F227" t="str">
            <v>Commercial</v>
          </cell>
          <cell r="G227" t="str">
            <v>Y</v>
          </cell>
          <cell r="M227" t="str">
            <v>NC, RENO, REPL</v>
          </cell>
          <cell r="N227" t="str">
            <v>Baseline Steamer</v>
          </cell>
          <cell r="O227">
            <v>2020</v>
          </cell>
          <cell r="P227">
            <v>2029</v>
          </cell>
          <cell r="Q227" t="str">
            <v>Food Service</v>
          </cell>
          <cell r="R227" t="str">
            <v/>
          </cell>
          <cell r="S227">
            <v>0</v>
          </cell>
          <cell r="T227">
            <v>0</v>
          </cell>
          <cell r="U227">
            <v>0</v>
          </cell>
          <cell r="V227">
            <v>3978.8337579191557</v>
          </cell>
          <cell r="W227">
            <v>0.59177954525780208</v>
          </cell>
          <cell r="X227" t="str">
            <v>-</v>
          </cell>
          <cell r="Y227" t="str">
            <v>NY TRM V6.1, NY Commercial Baseline Data</v>
          </cell>
          <cell r="Z227" t="e">
            <v>#VALUE!</v>
          </cell>
          <cell r="AA227">
            <v>0</v>
          </cell>
          <cell r="AB227">
            <v>0</v>
          </cell>
          <cell r="AC227">
            <v>630</v>
          </cell>
          <cell r="AD227">
            <v>0.15833785433887451</v>
          </cell>
          <cell r="AE227" t="str">
            <v>Energy Star Calculator, internet search</v>
          </cell>
          <cell r="AF227" t="e">
            <v>#VALUE!</v>
          </cell>
          <cell r="AG227">
            <v>0</v>
          </cell>
          <cell r="AH227">
            <v>0</v>
          </cell>
          <cell r="AI227">
            <v>0</v>
          </cell>
          <cell r="AJ227">
            <v>0</v>
          </cell>
          <cell r="AK227">
            <v>0</v>
          </cell>
          <cell r="AL227" t="str">
            <v>-</v>
          </cell>
          <cell r="AM227" t="str">
            <v>-</v>
          </cell>
          <cell r="AN227" t="str">
            <v/>
          </cell>
          <cell r="AO227">
            <v>0</v>
          </cell>
          <cell r="AP227" t="str">
            <v>-</v>
          </cell>
          <cell r="AQ227">
            <v>0</v>
          </cell>
          <cell r="AR227" t="str">
            <v>-</v>
          </cell>
          <cell r="AS227">
            <v>0</v>
          </cell>
          <cell r="AT227" t="str">
            <v/>
          </cell>
          <cell r="AU227">
            <v>0</v>
          </cell>
          <cell r="AV227" t="str">
            <v>-</v>
          </cell>
          <cell r="AW227">
            <v>0</v>
          </cell>
          <cell r="AX227" t="str">
            <v>-</v>
          </cell>
          <cell r="AY227">
            <v>0</v>
          </cell>
          <cell r="AZ227" t="str">
            <v/>
          </cell>
          <cell r="BA227">
            <v>0</v>
          </cell>
          <cell r="BB227" t="str">
            <v>-</v>
          </cell>
          <cell r="BC227">
            <v>0</v>
          </cell>
          <cell r="BD227" t="str">
            <v>-</v>
          </cell>
          <cell r="BE227">
            <v>0</v>
          </cell>
          <cell r="BF227" t="str">
            <v/>
          </cell>
          <cell r="BG227">
            <v>0</v>
          </cell>
          <cell r="BH227" t="str">
            <v>-</v>
          </cell>
          <cell r="BI227">
            <v>0</v>
          </cell>
          <cell r="BJ227" t="str">
            <v>-</v>
          </cell>
          <cell r="BK227">
            <v>0</v>
          </cell>
          <cell r="BL227">
            <v>0</v>
          </cell>
          <cell r="BM227" t="str">
            <v>-</v>
          </cell>
          <cell r="BN227">
            <v>12</v>
          </cell>
          <cell r="BO227" t="str">
            <v/>
          </cell>
          <cell r="BP227">
            <v>0</v>
          </cell>
          <cell r="BQ227">
            <v>0</v>
          </cell>
          <cell r="BR227" t="str">
            <v>-</v>
          </cell>
          <cell r="BS227">
            <v>0</v>
          </cell>
          <cell r="BT227">
            <v>0</v>
          </cell>
          <cell r="BU227" t="str">
            <v>-</v>
          </cell>
        </row>
        <row r="228">
          <cell r="A228" t="str">
            <v>160MD</v>
          </cell>
          <cell r="B228">
            <v>160</v>
          </cell>
          <cell r="C228" t="str">
            <v>MD</v>
          </cell>
          <cell r="D228" t="str">
            <v>Cooking</v>
          </cell>
          <cell r="E228" t="str">
            <v>Energy Star Steamers</v>
          </cell>
          <cell r="F228" t="str">
            <v>Commercial</v>
          </cell>
          <cell r="G228" t="str">
            <v>Y</v>
          </cell>
          <cell r="M228" t="str">
            <v>NC, RENO, REPL</v>
          </cell>
          <cell r="N228" t="str">
            <v>Baseline Steamer</v>
          </cell>
          <cell r="O228">
            <v>2020</v>
          </cell>
          <cell r="P228">
            <v>2029</v>
          </cell>
          <cell r="Q228" t="str">
            <v>Food Service</v>
          </cell>
          <cell r="R228" t="str">
            <v/>
          </cell>
          <cell r="S228">
            <v>0</v>
          </cell>
          <cell r="T228">
            <v>0</v>
          </cell>
          <cell r="U228">
            <v>0</v>
          </cell>
          <cell r="V228">
            <v>1314.9769741564871</v>
          </cell>
          <cell r="W228">
            <v>0.57439080808907439</v>
          </cell>
          <cell r="X228" t="str">
            <v>-</v>
          </cell>
          <cell r="Y228" t="str">
            <v>-</v>
          </cell>
          <cell r="Z228" t="e">
            <v>#VALUE!</v>
          </cell>
          <cell r="AA228">
            <v>0</v>
          </cell>
          <cell r="AB228">
            <v>0</v>
          </cell>
          <cell r="AC228">
            <v>870</v>
          </cell>
          <cell r="AD228">
            <v>0.66160854303785455</v>
          </cell>
          <cell r="AE228" t="str">
            <v>-</v>
          </cell>
          <cell r="AF228" t="e">
            <v>#VALUE!</v>
          </cell>
          <cell r="AG228">
            <v>0</v>
          </cell>
          <cell r="AH228">
            <v>0</v>
          </cell>
          <cell r="AI228">
            <v>0</v>
          </cell>
          <cell r="AJ228">
            <v>0</v>
          </cell>
          <cell r="AK228">
            <v>0</v>
          </cell>
          <cell r="AL228" t="str">
            <v>-</v>
          </cell>
          <cell r="AM228" t="str">
            <v>-</v>
          </cell>
          <cell r="AN228" t="str">
            <v/>
          </cell>
          <cell r="AO228">
            <v>0</v>
          </cell>
          <cell r="AP228" t="str">
            <v>-</v>
          </cell>
          <cell r="AQ228">
            <v>0</v>
          </cell>
          <cell r="AR228" t="str">
            <v>-</v>
          </cell>
          <cell r="AS228">
            <v>0</v>
          </cell>
          <cell r="AT228" t="str">
            <v/>
          </cell>
          <cell r="AU228">
            <v>0</v>
          </cell>
          <cell r="AV228" t="str">
            <v>-</v>
          </cell>
          <cell r="AW228">
            <v>0</v>
          </cell>
          <cell r="AX228" t="str">
            <v>-</v>
          </cell>
          <cell r="AY228">
            <v>0</v>
          </cell>
          <cell r="AZ228" t="str">
            <v/>
          </cell>
          <cell r="BA228">
            <v>0</v>
          </cell>
          <cell r="BB228" t="str">
            <v>-</v>
          </cell>
          <cell r="BC228">
            <v>0</v>
          </cell>
          <cell r="BD228" t="str">
            <v>-</v>
          </cell>
          <cell r="BE228">
            <v>0</v>
          </cell>
          <cell r="BF228" t="str">
            <v/>
          </cell>
          <cell r="BG228">
            <v>0</v>
          </cell>
          <cell r="BH228" t="str">
            <v>-</v>
          </cell>
          <cell r="BI228">
            <v>0</v>
          </cell>
          <cell r="BJ228" t="str">
            <v>-</v>
          </cell>
          <cell r="BK228">
            <v>0</v>
          </cell>
          <cell r="BL228">
            <v>0</v>
          </cell>
          <cell r="BM228" t="str">
            <v>-</v>
          </cell>
          <cell r="BN228">
            <v>12</v>
          </cell>
          <cell r="BO228" t="str">
            <v/>
          </cell>
          <cell r="BP228">
            <v>0</v>
          </cell>
          <cell r="BQ228">
            <v>0</v>
          </cell>
          <cell r="BR228" t="str">
            <v>-</v>
          </cell>
          <cell r="BS228">
            <v>0</v>
          </cell>
          <cell r="BT228">
            <v>0</v>
          </cell>
          <cell r="BU228" t="str">
            <v>-</v>
          </cell>
        </row>
        <row r="229">
          <cell r="A229" t="str">
            <v>161MD</v>
          </cell>
          <cell r="B229">
            <v>161</v>
          </cell>
          <cell r="C229" t="str">
            <v>MD</v>
          </cell>
          <cell r="D229" t="str">
            <v>Cooking</v>
          </cell>
          <cell r="E229" t="str">
            <v>Energy Star Steamers</v>
          </cell>
          <cell r="F229" t="str">
            <v>Commercial</v>
          </cell>
          <cell r="G229" t="str">
            <v>Y</v>
          </cell>
          <cell r="M229" t="str">
            <v>NC, RENO, REPL</v>
          </cell>
          <cell r="N229" t="str">
            <v>Baseline Steamer</v>
          </cell>
          <cell r="O229">
            <v>2020</v>
          </cell>
          <cell r="P229">
            <v>2029</v>
          </cell>
          <cell r="Q229" t="str">
            <v>Food Service</v>
          </cell>
          <cell r="R229" t="str">
            <v/>
          </cell>
          <cell r="S229">
            <v>0</v>
          </cell>
          <cell r="T229">
            <v>0</v>
          </cell>
          <cell r="U229">
            <v>0</v>
          </cell>
          <cell r="V229">
            <v>1314.9769741564871</v>
          </cell>
          <cell r="W229">
            <v>0.57439080808907439</v>
          </cell>
          <cell r="X229" t="str">
            <v>-</v>
          </cell>
          <cell r="Y229" t="str">
            <v>-</v>
          </cell>
          <cell r="Z229" t="e">
            <v>#VALUE!</v>
          </cell>
          <cell r="AA229">
            <v>0</v>
          </cell>
          <cell r="AB229">
            <v>0</v>
          </cell>
          <cell r="AC229">
            <v>870</v>
          </cell>
          <cell r="AD229">
            <v>0.66160854303785455</v>
          </cell>
          <cell r="AE229" t="str">
            <v>-</v>
          </cell>
          <cell r="AF229" t="e">
            <v>#VALUE!</v>
          </cell>
          <cell r="AG229">
            <v>0</v>
          </cell>
          <cell r="AH229">
            <v>0</v>
          </cell>
          <cell r="AI229">
            <v>0</v>
          </cell>
          <cell r="AJ229">
            <v>0</v>
          </cell>
          <cell r="AK229">
            <v>0</v>
          </cell>
          <cell r="AL229" t="str">
            <v>-</v>
          </cell>
          <cell r="AM229" t="str">
            <v>-</v>
          </cell>
          <cell r="AN229" t="str">
            <v/>
          </cell>
          <cell r="AO229">
            <v>0</v>
          </cell>
          <cell r="AP229" t="str">
            <v>-</v>
          </cell>
          <cell r="AQ229">
            <v>0</v>
          </cell>
          <cell r="AR229" t="str">
            <v>-</v>
          </cell>
          <cell r="AS229">
            <v>0</v>
          </cell>
          <cell r="AT229" t="str">
            <v/>
          </cell>
          <cell r="AU229">
            <v>0</v>
          </cell>
          <cell r="AV229" t="str">
            <v>-</v>
          </cell>
          <cell r="AW229">
            <v>0</v>
          </cell>
          <cell r="AX229" t="str">
            <v>-</v>
          </cell>
          <cell r="AY229">
            <v>0</v>
          </cell>
          <cell r="AZ229" t="str">
            <v/>
          </cell>
          <cell r="BA229">
            <v>0</v>
          </cell>
          <cell r="BB229" t="str">
            <v>-</v>
          </cell>
          <cell r="BC229">
            <v>0</v>
          </cell>
          <cell r="BD229" t="str">
            <v>-</v>
          </cell>
          <cell r="BE229">
            <v>0</v>
          </cell>
          <cell r="BF229" t="str">
            <v/>
          </cell>
          <cell r="BG229">
            <v>0</v>
          </cell>
          <cell r="BH229" t="str">
            <v>-</v>
          </cell>
          <cell r="BI229">
            <v>0</v>
          </cell>
          <cell r="BJ229" t="str">
            <v>-</v>
          </cell>
          <cell r="BK229">
            <v>0</v>
          </cell>
          <cell r="BL229">
            <v>0</v>
          </cell>
          <cell r="BM229" t="str">
            <v>-</v>
          </cell>
          <cell r="BN229">
            <v>12</v>
          </cell>
          <cell r="BO229" t="str">
            <v/>
          </cell>
          <cell r="BP229">
            <v>0</v>
          </cell>
          <cell r="BQ229">
            <v>0</v>
          </cell>
          <cell r="BR229" t="str">
            <v>-</v>
          </cell>
          <cell r="BS229">
            <v>0</v>
          </cell>
          <cell r="BT229">
            <v>0</v>
          </cell>
          <cell r="BU229" t="str">
            <v>-</v>
          </cell>
        </row>
        <row r="230">
          <cell r="A230" t="str">
            <v>162MD</v>
          </cell>
          <cell r="B230">
            <v>162</v>
          </cell>
          <cell r="C230" t="str">
            <v>MD</v>
          </cell>
          <cell r="D230" t="str">
            <v>Refrigeration</v>
          </cell>
          <cell r="E230" t="str">
            <v>Energy Star Refrigerator and Freezer</v>
          </cell>
          <cell r="F230" t="str">
            <v>Commercial</v>
          </cell>
          <cell r="G230" t="str">
            <v>Y</v>
          </cell>
          <cell r="M230" t="str">
            <v>NC, RENO, REPL</v>
          </cell>
          <cell r="N230" t="str">
            <v>Code compliant refrigerator and freezer</v>
          </cell>
          <cell r="O230">
            <v>2020</v>
          </cell>
          <cell r="P230">
            <v>2029</v>
          </cell>
          <cell r="Q230" t="str">
            <v>Grocery</v>
          </cell>
          <cell r="R230" t="str">
            <v/>
          </cell>
          <cell r="S230">
            <v>0</v>
          </cell>
          <cell r="T230">
            <v>0</v>
          </cell>
          <cell r="U230">
            <v>0</v>
          </cell>
          <cell r="V230">
            <v>0</v>
          </cell>
          <cell r="W230">
            <v>0.24090792392814209</v>
          </cell>
          <cell r="X230" t="str">
            <v>-</v>
          </cell>
          <cell r="Y230" t="str">
            <v>NY TRM V6.1, NY Commercial Baseline Data, MN TRM 2018</v>
          </cell>
          <cell r="Z230" t="e">
            <v>#VALUE!</v>
          </cell>
          <cell r="AA230">
            <v>0</v>
          </cell>
          <cell r="AB230">
            <v>0</v>
          </cell>
          <cell r="AC230">
            <v>0</v>
          </cell>
          <cell r="AD230">
            <v>0.3026934127783778</v>
          </cell>
          <cell r="AE230" t="str">
            <v>NY Commercial Baseline Data, MN TRM 2018</v>
          </cell>
          <cell r="AF230" t="e">
            <v>#VALUE!</v>
          </cell>
          <cell r="AG230">
            <v>0</v>
          </cell>
          <cell r="AH230">
            <v>0</v>
          </cell>
          <cell r="AI230">
            <v>0</v>
          </cell>
          <cell r="AJ230">
            <v>0</v>
          </cell>
          <cell r="AK230">
            <v>0</v>
          </cell>
          <cell r="AL230" t="str">
            <v>-</v>
          </cell>
          <cell r="AM230" t="str">
            <v>-</v>
          </cell>
          <cell r="AN230" t="str">
            <v/>
          </cell>
          <cell r="AO230">
            <v>0</v>
          </cell>
          <cell r="AP230" t="str">
            <v>-</v>
          </cell>
          <cell r="AQ230">
            <v>0</v>
          </cell>
          <cell r="AR230" t="str">
            <v>-</v>
          </cell>
          <cell r="AS230">
            <v>0</v>
          </cell>
          <cell r="AT230" t="str">
            <v/>
          </cell>
          <cell r="AU230">
            <v>0</v>
          </cell>
          <cell r="AV230" t="str">
            <v>-</v>
          </cell>
          <cell r="AW230">
            <v>0</v>
          </cell>
          <cell r="AX230" t="str">
            <v>-</v>
          </cell>
          <cell r="AY230">
            <v>0</v>
          </cell>
          <cell r="AZ230" t="str">
            <v/>
          </cell>
          <cell r="BA230">
            <v>0</v>
          </cell>
          <cell r="BB230" t="str">
            <v>-</v>
          </cell>
          <cell r="BC230">
            <v>0</v>
          </cell>
          <cell r="BD230" t="str">
            <v>-</v>
          </cell>
          <cell r="BE230">
            <v>0</v>
          </cell>
          <cell r="BF230" t="str">
            <v/>
          </cell>
          <cell r="BG230">
            <v>0</v>
          </cell>
          <cell r="BH230" t="str">
            <v>-</v>
          </cell>
          <cell r="BI230">
            <v>0</v>
          </cell>
          <cell r="BJ230" t="str">
            <v>-</v>
          </cell>
          <cell r="BK230">
            <v>0</v>
          </cell>
          <cell r="BL230">
            <v>0</v>
          </cell>
          <cell r="BM230" t="str">
            <v>-</v>
          </cell>
          <cell r="BN230">
            <v>12</v>
          </cell>
          <cell r="BO230" t="str">
            <v/>
          </cell>
          <cell r="BP230">
            <v>0</v>
          </cell>
          <cell r="BQ230">
            <v>0</v>
          </cell>
          <cell r="BR230" t="str">
            <v>-</v>
          </cell>
          <cell r="BS230">
            <v>0</v>
          </cell>
          <cell r="BT230">
            <v>0</v>
          </cell>
          <cell r="BU230" t="str">
            <v>-</v>
          </cell>
        </row>
        <row r="231">
          <cell r="A231" t="str">
            <v>163MD</v>
          </cell>
          <cell r="B231">
            <v>163</v>
          </cell>
          <cell r="C231" t="str">
            <v>MD</v>
          </cell>
          <cell r="D231" t="str">
            <v>Refrigeration</v>
          </cell>
          <cell r="E231" t="str">
            <v>Anti Sweat Heat Control</v>
          </cell>
          <cell r="F231" t="str">
            <v>Commercial</v>
          </cell>
          <cell r="G231" t="str">
            <v>Y</v>
          </cell>
          <cell r="M231" t="str">
            <v>NC, RENO</v>
          </cell>
          <cell r="N231" t="str">
            <v>Anti-sweat heaters run continuously</v>
          </cell>
          <cell r="O231">
            <v>2020</v>
          </cell>
          <cell r="P231">
            <v>2029</v>
          </cell>
          <cell r="Q231" t="str">
            <v>Grocery</v>
          </cell>
          <cell r="R231" t="str">
            <v/>
          </cell>
          <cell r="S231">
            <v>0</v>
          </cell>
          <cell r="T231">
            <v>0</v>
          </cell>
          <cell r="U231">
            <v>0</v>
          </cell>
          <cell r="V231">
            <v>0</v>
          </cell>
          <cell r="W231">
            <v>0.67083250338096678</v>
          </cell>
          <cell r="X231" t="str">
            <v>-</v>
          </cell>
          <cell r="Y231" t="str">
            <v>NY TRM V6.1, NY Commercial Baseline Data, MN TRM 2018</v>
          </cell>
          <cell r="Z231" t="e">
            <v>#VALUE!</v>
          </cell>
          <cell r="AA231">
            <v>0</v>
          </cell>
          <cell r="AB231">
            <v>0</v>
          </cell>
          <cell r="AC231">
            <v>0</v>
          </cell>
          <cell r="AD231">
            <v>0.42045945490752756</v>
          </cell>
          <cell r="AE231" t="str">
            <v>NY Commercial Baseline Data, MN TRM 2018</v>
          </cell>
          <cell r="AF231" t="e">
            <v>#VALUE!</v>
          </cell>
          <cell r="AG231">
            <v>0</v>
          </cell>
          <cell r="AH231">
            <v>0</v>
          </cell>
          <cell r="AI231">
            <v>0</v>
          </cell>
          <cell r="AJ231">
            <v>0</v>
          </cell>
          <cell r="AK231">
            <v>0</v>
          </cell>
          <cell r="AL231" t="str">
            <v>-</v>
          </cell>
          <cell r="AM231" t="str">
            <v>-</v>
          </cell>
          <cell r="AN231" t="str">
            <v/>
          </cell>
          <cell r="AO231">
            <v>0</v>
          </cell>
          <cell r="AP231" t="str">
            <v>-</v>
          </cell>
          <cell r="AQ231">
            <v>0</v>
          </cell>
          <cell r="AR231" t="str">
            <v>-</v>
          </cell>
          <cell r="AS231">
            <v>0</v>
          </cell>
          <cell r="AT231" t="str">
            <v/>
          </cell>
          <cell r="AU231">
            <v>0</v>
          </cell>
          <cell r="AV231" t="str">
            <v>-</v>
          </cell>
          <cell r="AW231">
            <v>0</v>
          </cell>
          <cell r="AX231" t="str">
            <v>-</v>
          </cell>
          <cell r="AY231">
            <v>0</v>
          </cell>
          <cell r="AZ231" t="str">
            <v/>
          </cell>
          <cell r="BA231">
            <v>0</v>
          </cell>
          <cell r="BB231" t="str">
            <v>-</v>
          </cell>
          <cell r="BC231">
            <v>0</v>
          </cell>
          <cell r="BD231" t="str">
            <v>-</v>
          </cell>
          <cell r="BE231">
            <v>0</v>
          </cell>
          <cell r="BF231" t="str">
            <v/>
          </cell>
          <cell r="BG231">
            <v>0</v>
          </cell>
          <cell r="BH231" t="str">
            <v>-</v>
          </cell>
          <cell r="BI231">
            <v>0</v>
          </cell>
          <cell r="BJ231" t="str">
            <v>-</v>
          </cell>
          <cell r="BK231">
            <v>0</v>
          </cell>
          <cell r="BL231">
            <v>0</v>
          </cell>
          <cell r="BM231" t="str">
            <v>-</v>
          </cell>
          <cell r="BN231">
            <v>12</v>
          </cell>
          <cell r="BO231" t="str">
            <v/>
          </cell>
          <cell r="BP231">
            <v>0</v>
          </cell>
          <cell r="BQ231">
            <v>0</v>
          </cell>
          <cell r="BR231" t="str">
            <v>-</v>
          </cell>
          <cell r="BS231">
            <v>0</v>
          </cell>
          <cell r="BT231">
            <v>0</v>
          </cell>
          <cell r="BU231" t="str">
            <v>-</v>
          </cell>
        </row>
        <row r="232">
          <cell r="A232" t="str">
            <v>163RET</v>
          </cell>
          <cell r="B232">
            <v>163</v>
          </cell>
          <cell r="C232" t="str">
            <v>RET</v>
          </cell>
          <cell r="D232" t="str">
            <v>Refrigeration</v>
          </cell>
          <cell r="E232" t="str">
            <v>Anti Sweat Heat Control</v>
          </cell>
          <cell r="F232" t="str">
            <v>Commercial</v>
          </cell>
          <cell r="G232" t="str">
            <v>Y</v>
          </cell>
          <cell r="M232" t="str">
            <v>RET</v>
          </cell>
          <cell r="N232" t="str">
            <v>Anti-sweat heaters run continuously</v>
          </cell>
          <cell r="O232">
            <v>2020</v>
          </cell>
          <cell r="P232">
            <v>2029</v>
          </cell>
          <cell r="Q232" t="str">
            <v>Grocery</v>
          </cell>
          <cell r="R232" t="str">
            <v/>
          </cell>
          <cell r="S232">
            <v>0</v>
          </cell>
          <cell r="T232">
            <v>0</v>
          </cell>
          <cell r="U232">
            <v>0</v>
          </cell>
          <cell r="V232">
            <v>0</v>
          </cell>
          <cell r="W232">
            <v>0.67083250338096678</v>
          </cell>
          <cell r="X232" t="str">
            <v>-</v>
          </cell>
          <cell r="Y232" t="str">
            <v>-</v>
          </cell>
          <cell r="Z232" t="e">
            <v>#VALUE!</v>
          </cell>
          <cell r="AA232">
            <v>0</v>
          </cell>
          <cell r="AB232">
            <v>0</v>
          </cell>
          <cell r="AC232">
            <v>0</v>
          </cell>
          <cell r="AD232">
            <v>0.42045945490752756</v>
          </cell>
          <cell r="AE232" t="str">
            <v>-</v>
          </cell>
          <cell r="AF232" t="e">
            <v>#VALUE!</v>
          </cell>
          <cell r="AG232">
            <v>0</v>
          </cell>
          <cell r="AH232">
            <v>0</v>
          </cell>
          <cell r="AI232">
            <v>0</v>
          </cell>
          <cell r="AJ232">
            <v>0</v>
          </cell>
          <cell r="AK232">
            <v>0</v>
          </cell>
          <cell r="AL232" t="str">
            <v>-</v>
          </cell>
          <cell r="AM232" t="str">
            <v>-</v>
          </cell>
          <cell r="AN232" t="str">
            <v/>
          </cell>
          <cell r="AO232">
            <v>0</v>
          </cell>
          <cell r="AP232" t="str">
            <v>-</v>
          </cell>
          <cell r="AQ232">
            <v>0</v>
          </cell>
          <cell r="AR232" t="str">
            <v>-</v>
          </cell>
          <cell r="AS232">
            <v>0</v>
          </cell>
          <cell r="AT232" t="str">
            <v/>
          </cell>
          <cell r="AU232">
            <v>0</v>
          </cell>
          <cell r="AV232" t="str">
            <v>-</v>
          </cell>
          <cell r="AW232">
            <v>0</v>
          </cell>
          <cell r="AX232" t="str">
            <v>-</v>
          </cell>
          <cell r="AY232">
            <v>0</v>
          </cell>
          <cell r="AZ232" t="str">
            <v/>
          </cell>
          <cell r="BA232">
            <v>0</v>
          </cell>
          <cell r="BB232" t="str">
            <v>-</v>
          </cell>
          <cell r="BC232">
            <v>0</v>
          </cell>
          <cell r="BD232" t="str">
            <v>-</v>
          </cell>
          <cell r="BE232">
            <v>0</v>
          </cell>
          <cell r="BF232" t="str">
            <v/>
          </cell>
          <cell r="BG232">
            <v>0</v>
          </cell>
          <cell r="BH232" t="str">
            <v>-</v>
          </cell>
          <cell r="BI232">
            <v>0</v>
          </cell>
          <cell r="BJ232" t="str">
            <v>-</v>
          </cell>
          <cell r="BK232">
            <v>0</v>
          </cell>
          <cell r="BL232">
            <v>0</v>
          </cell>
          <cell r="BM232" t="str">
            <v>-</v>
          </cell>
          <cell r="BN232">
            <v>12</v>
          </cell>
          <cell r="BO232" t="str">
            <v/>
          </cell>
          <cell r="BP232">
            <v>0</v>
          </cell>
          <cell r="BQ232">
            <v>0</v>
          </cell>
          <cell r="BR232" t="str">
            <v>-</v>
          </cell>
          <cell r="BS232">
            <v>0</v>
          </cell>
          <cell r="BT232">
            <v>0</v>
          </cell>
          <cell r="BU232" t="str">
            <v>-</v>
          </cell>
        </row>
        <row r="233">
          <cell r="A233" t="str">
            <v>164RET</v>
          </cell>
          <cell r="B233">
            <v>164</v>
          </cell>
          <cell r="C233" t="str">
            <v>RET</v>
          </cell>
          <cell r="D233" t="str">
            <v>Refrigeration</v>
          </cell>
          <cell r="E233" t="str">
            <v>Case Night Covers</v>
          </cell>
          <cell r="F233" t="str">
            <v>Commercial</v>
          </cell>
          <cell r="G233" t="str">
            <v>Y</v>
          </cell>
          <cell r="M233" t="str">
            <v>RET</v>
          </cell>
          <cell r="N233" t="str">
            <v>Open air refrigerators are left open during unoccupied hours</v>
          </cell>
          <cell r="O233">
            <v>2020</v>
          </cell>
          <cell r="P233">
            <v>2029</v>
          </cell>
          <cell r="Q233" t="str">
            <v>Grocery</v>
          </cell>
          <cell r="R233" t="str">
            <v/>
          </cell>
          <cell r="S233">
            <v>0</v>
          </cell>
          <cell r="T233">
            <v>0</v>
          </cell>
          <cell r="U233">
            <v>0</v>
          </cell>
          <cell r="V233">
            <v>0</v>
          </cell>
          <cell r="W233">
            <v>7.5000000000000011E-2</v>
          </cell>
          <cell r="X233" t="str">
            <v>-</v>
          </cell>
          <cell r="Y233" t="str">
            <v>MN TRM 2018</v>
          </cell>
          <cell r="Z233" t="e">
            <v>#VALUE!</v>
          </cell>
          <cell r="AA233">
            <v>0</v>
          </cell>
          <cell r="AB233">
            <v>0</v>
          </cell>
          <cell r="AC233">
            <v>0</v>
          </cell>
          <cell r="AD233">
            <v>1.121765601217656</v>
          </cell>
          <cell r="AE233" t="str">
            <v>MN TRM 2018</v>
          </cell>
          <cell r="AF233" t="e">
            <v>#VALUE!</v>
          </cell>
          <cell r="AG233">
            <v>0</v>
          </cell>
          <cell r="AH233">
            <v>0</v>
          </cell>
          <cell r="AI233">
            <v>0</v>
          </cell>
          <cell r="AJ233">
            <v>0</v>
          </cell>
          <cell r="AK233">
            <v>0</v>
          </cell>
          <cell r="AL233" t="str">
            <v>-</v>
          </cell>
          <cell r="AM233" t="str">
            <v>-</v>
          </cell>
          <cell r="AN233" t="str">
            <v/>
          </cell>
          <cell r="AO233">
            <v>0</v>
          </cell>
          <cell r="AP233" t="str">
            <v>-</v>
          </cell>
          <cell r="AQ233">
            <v>0</v>
          </cell>
          <cell r="AR233" t="str">
            <v>-</v>
          </cell>
          <cell r="AS233">
            <v>0</v>
          </cell>
          <cell r="AT233" t="str">
            <v/>
          </cell>
          <cell r="AU233">
            <v>0</v>
          </cell>
          <cell r="AV233" t="str">
            <v>-</v>
          </cell>
          <cell r="AW233">
            <v>0</v>
          </cell>
          <cell r="AX233" t="str">
            <v>-</v>
          </cell>
          <cell r="AY233">
            <v>0</v>
          </cell>
          <cell r="AZ233" t="str">
            <v/>
          </cell>
          <cell r="BA233">
            <v>0</v>
          </cell>
          <cell r="BB233" t="str">
            <v>-</v>
          </cell>
          <cell r="BC233">
            <v>0</v>
          </cell>
          <cell r="BD233" t="str">
            <v>-</v>
          </cell>
          <cell r="BE233">
            <v>0</v>
          </cell>
          <cell r="BF233" t="str">
            <v/>
          </cell>
          <cell r="BG233">
            <v>0</v>
          </cell>
          <cell r="BH233" t="str">
            <v>-</v>
          </cell>
          <cell r="BI233">
            <v>0</v>
          </cell>
          <cell r="BJ233" t="str">
            <v>-</v>
          </cell>
          <cell r="BK233">
            <v>0</v>
          </cell>
          <cell r="BL233">
            <v>0</v>
          </cell>
          <cell r="BM233" t="str">
            <v>-</v>
          </cell>
          <cell r="BN233">
            <v>5</v>
          </cell>
          <cell r="BO233" t="str">
            <v/>
          </cell>
          <cell r="BP233">
            <v>0</v>
          </cell>
          <cell r="BQ233">
            <v>0</v>
          </cell>
          <cell r="BR233" t="str">
            <v>-</v>
          </cell>
          <cell r="BS233">
            <v>0</v>
          </cell>
          <cell r="BT233">
            <v>0</v>
          </cell>
          <cell r="BU233" t="str">
            <v>-</v>
          </cell>
        </row>
        <row r="234">
          <cell r="A234" t="str">
            <v>165MD</v>
          </cell>
          <cell r="B234">
            <v>165</v>
          </cell>
          <cell r="C234" t="str">
            <v>MD</v>
          </cell>
          <cell r="D234" t="str">
            <v>Refrigeration</v>
          </cell>
          <cell r="E234" t="str">
            <v>Loading Dock Pit Seals</v>
          </cell>
          <cell r="F234" t="str">
            <v>Commercial</v>
          </cell>
          <cell r="G234" t="str">
            <v>Y</v>
          </cell>
          <cell r="M234" t="str">
            <v>NC, RENO</v>
          </cell>
          <cell r="N234" t="str">
            <v>No Pit Seals on Loading Docks</v>
          </cell>
          <cell r="O234">
            <v>2020</v>
          </cell>
          <cell r="P234">
            <v>2029</v>
          </cell>
          <cell r="Q234" t="str">
            <v>Grocery</v>
          </cell>
          <cell r="R234" t="str">
            <v/>
          </cell>
          <cell r="S234">
            <v>0</v>
          </cell>
          <cell r="T234">
            <v>0</v>
          </cell>
          <cell r="U234">
            <v>0</v>
          </cell>
          <cell r="V234">
            <v>0</v>
          </cell>
          <cell r="W234">
            <v>0.33837045850981373</v>
          </cell>
          <cell r="X234" t="str">
            <v>-</v>
          </cell>
          <cell r="Y234" t="str">
            <v>MN TRM 2018</v>
          </cell>
          <cell r="Z234" t="e">
            <v>#VALUE!</v>
          </cell>
          <cell r="AA234">
            <v>0</v>
          </cell>
          <cell r="AB234">
            <v>0</v>
          </cell>
          <cell r="AC234">
            <v>0</v>
          </cell>
          <cell r="AD234">
            <v>1.4208950512673282</v>
          </cell>
          <cell r="AE234" t="str">
            <v>MN TRM 2018</v>
          </cell>
          <cell r="AF234" t="e">
            <v>#VALUE!</v>
          </cell>
          <cell r="AG234">
            <v>0</v>
          </cell>
          <cell r="AH234">
            <v>0</v>
          </cell>
          <cell r="AI234">
            <v>0</v>
          </cell>
          <cell r="AJ234">
            <v>0</v>
          </cell>
          <cell r="AK234">
            <v>0</v>
          </cell>
          <cell r="AL234" t="str">
            <v>-</v>
          </cell>
          <cell r="AM234" t="str">
            <v>-</v>
          </cell>
          <cell r="AN234" t="str">
            <v/>
          </cell>
          <cell r="AO234">
            <v>0</v>
          </cell>
          <cell r="AP234" t="str">
            <v>-</v>
          </cell>
          <cell r="AQ234">
            <v>0</v>
          </cell>
          <cell r="AR234" t="str">
            <v>-</v>
          </cell>
          <cell r="AS234">
            <v>0</v>
          </cell>
          <cell r="AT234" t="str">
            <v/>
          </cell>
          <cell r="AU234">
            <v>0</v>
          </cell>
          <cell r="AV234" t="str">
            <v>-</v>
          </cell>
          <cell r="AW234">
            <v>0</v>
          </cell>
          <cell r="AX234" t="str">
            <v>-</v>
          </cell>
          <cell r="AY234">
            <v>0</v>
          </cell>
          <cell r="AZ234" t="str">
            <v/>
          </cell>
          <cell r="BA234">
            <v>0</v>
          </cell>
          <cell r="BB234" t="str">
            <v>-</v>
          </cell>
          <cell r="BC234">
            <v>0</v>
          </cell>
          <cell r="BD234" t="str">
            <v>-</v>
          </cell>
          <cell r="BE234">
            <v>0</v>
          </cell>
          <cell r="BF234" t="str">
            <v/>
          </cell>
          <cell r="BG234">
            <v>0</v>
          </cell>
          <cell r="BH234" t="str">
            <v>-</v>
          </cell>
          <cell r="BI234">
            <v>0</v>
          </cell>
          <cell r="BJ234" t="str">
            <v>-</v>
          </cell>
          <cell r="BK234">
            <v>0</v>
          </cell>
          <cell r="BL234">
            <v>0</v>
          </cell>
          <cell r="BM234" t="str">
            <v>-</v>
          </cell>
          <cell r="BN234">
            <v>10</v>
          </cell>
          <cell r="BO234" t="str">
            <v/>
          </cell>
          <cell r="BP234">
            <v>0</v>
          </cell>
          <cell r="BQ234">
            <v>0</v>
          </cell>
          <cell r="BR234" t="str">
            <v>-</v>
          </cell>
          <cell r="BS234">
            <v>0</v>
          </cell>
          <cell r="BT234">
            <v>0</v>
          </cell>
          <cell r="BU234" t="str">
            <v>-</v>
          </cell>
        </row>
        <row r="235">
          <cell r="A235" t="str">
            <v>165RET</v>
          </cell>
          <cell r="B235">
            <v>165</v>
          </cell>
          <cell r="C235" t="str">
            <v>RET</v>
          </cell>
          <cell r="D235" t="str">
            <v>Refrigeration</v>
          </cell>
          <cell r="E235" t="str">
            <v>Loading Dock Pit Seals</v>
          </cell>
          <cell r="F235" t="str">
            <v>Commercial</v>
          </cell>
          <cell r="G235" t="str">
            <v>Y</v>
          </cell>
          <cell r="M235" t="str">
            <v>RET</v>
          </cell>
          <cell r="N235" t="str">
            <v>No Pit Seals on Loading Docks</v>
          </cell>
          <cell r="O235">
            <v>2020</v>
          </cell>
          <cell r="P235">
            <v>2029</v>
          </cell>
          <cell r="Q235" t="str">
            <v>Grocery</v>
          </cell>
          <cell r="R235" t="str">
            <v/>
          </cell>
          <cell r="S235">
            <v>0</v>
          </cell>
          <cell r="T235">
            <v>0</v>
          </cell>
          <cell r="U235">
            <v>0</v>
          </cell>
          <cell r="V235">
            <v>0</v>
          </cell>
          <cell r="W235">
            <v>0.33837045850981373</v>
          </cell>
          <cell r="X235" t="str">
            <v>-</v>
          </cell>
          <cell r="Y235" t="str">
            <v>-</v>
          </cell>
          <cell r="Z235" t="e">
            <v>#VALUE!</v>
          </cell>
          <cell r="AA235">
            <v>0</v>
          </cell>
          <cell r="AB235">
            <v>0</v>
          </cell>
          <cell r="AC235">
            <v>0</v>
          </cell>
          <cell r="AD235">
            <v>1.4208950512673282</v>
          </cell>
          <cell r="AE235" t="str">
            <v>-</v>
          </cell>
          <cell r="AF235" t="e">
            <v>#VALUE!</v>
          </cell>
          <cell r="AG235">
            <v>0</v>
          </cell>
          <cell r="AH235">
            <v>0</v>
          </cell>
          <cell r="AI235">
            <v>0</v>
          </cell>
          <cell r="AJ235">
            <v>0</v>
          </cell>
          <cell r="AK235">
            <v>0</v>
          </cell>
          <cell r="AL235" t="str">
            <v>-</v>
          </cell>
          <cell r="AM235" t="str">
            <v>-</v>
          </cell>
          <cell r="AN235" t="str">
            <v/>
          </cell>
          <cell r="AO235">
            <v>0</v>
          </cell>
          <cell r="AP235" t="str">
            <v>-</v>
          </cell>
          <cell r="AQ235">
            <v>0</v>
          </cell>
          <cell r="AR235" t="str">
            <v>-</v>
          </cell>
          <cell r="AS235">
            <v>0</v>
          </cell>
          <cell r="AT235" t="str">
            <v/>
          </cell>
          <cell r="AU235">
            <v>0</v>
          </cell>
          <cell r="AV235" t="str">
            <v>-</v>
          </cell>
          <cell r="AW235">
            <v>0</v>
          </cell>
          <cell r="AX235" t="str">
            <v>-</v>
          </cell>
          <cell r="AY235">
            <v>0</v>
          </cell>
          <cell r="AZ235" t="str">
            <v/>
          </cell>
          <cell r="BA235">
            <v>0</v>
          </cell>
          <cell r="BB235" t="str">
            <v>-</v>
          </cell>
          <cell r="BC235">
            <v>0</v>
          </cell>
          <cell r="BD235" t="str">
            <v>-</v>
          </cell>
          <cell r="BE235">
            <v>0</v>
          </cell>
          <cell r="BF235" t="str">
            <v/>
          </cell>
          <cell r="BG235">
            <v>0</v>
          </cell>
          <cell r="BH235" t="str">
            <v>-</v>
          </cell>
          <cell r="BI235">
            <v>0</v>
          </cell>
          <cell r="BJ235" t="str">
            <v>-</v>
          </cell>
          <cell r="BK235">
            <v>0</v>
          </cell>
          <cell r="BL235">
            <v>0</v>
          </cell>
          <cell r="BM235" t="str">
            <v>-</v>
          </cell>
          <cell r="BN235">
            <v>10</v>
          </cell>
          <cell r="BO235" t="str">
            <v/>
          </cell>
          <cell r="BP235">
            <v>0</v>
          </cell>
          <cell r="BQ235">
            <v>0</v>
          </cell>
          <cell r="BR235" t="str">
            <v>-</v>
          </cell>
          <cell r="BS235">
            <v>0</v>
          </cell>
          <cell r="BT235">
            <v>0</v>
          </cell>
          <cell r="BU235" t="str">
            <v>-</v>
          </cell>
        </row>
        <row r="236">
          <cell r="A236" t="str">
            <v>166MD</v>
          </cell>
          <cell r="B236">
            <v>166</v>
          </cell>
          <cell r="C236" t="str">
            <v>MD</v>
          </cell>
          <cell r="D236" t="str">
            <v>Refrigeration</v>
          </cell>
          <cell r="E236" t="str">
            <v>ECM Compressor Condenser Fan Motors</v>
          </cell>
          <cell r="F236" t="str">
            <v>Commercial</v>
          </cell>
          <cell r="G236" t="str">
            <v>Y</v>
          </cell>
          <cell r="M236" t="str">
            <v>NC, RENO, REPL</v>
          </cell>
          <cell r="N236" t="str">
            <v>Shaded pole or permanent split capacitor motor on refrigeration compressor and/or condensser</v>
          </cell>
          <cell r="O236">
            <v>2020</v>
          </cell>
          <cell r="P236">
            <v>2029</v>
          </cell>
          <cell r="Q236" t="str">
            <v>Grocery</v>
          </cell>
          <cell r="R236" t="str">
            <v/>
          </cell>
          <cell r="S236">
            <v>0</v>
          </cell>
          <cell r="T236">
            <v>0</v>
          </cell>
          <cell r="U236">
            <v>0</v>
          </cell>
          <cell r="V236">
            <v>0</v>
          </cell>
          <cell r="W236">
            <v>0.18121807465618861</v>
          </cell>
          <cell r="X236" t="str">
            <v>-</v>
          </cell>
          <cell r="Y236" t="str">
            <v>NY TRM V6.1, NY Commercial Baseline Data, MN TRM 2018</v>
          </cell>
          <cell r="Z236" t="e">
            <v>#VALUE!</v>
          </cell>
          <cell r="AA236">
            <v>0</v>
          </cell>
          <cell r="AB236">
            <v>0</v>
          </cell>
          <cell r="AC236">
            <v>0</v>
          </cell>
          <cell r="AD236">
            <v>0.25981879837303018</v>
          </cell>
          <cell r="AE236" t="str">
            <v>NY Commercial Baseline Data, MN TRM 2018</v>
          </cell>
          <cell r="AF236" t="e">
            <v>#VALUE!</v>
          </cell>
          <cell r="AG236">
            <v>0</v>
          </cell>
          <cell r="AH236">
            <v>0</v>
          </cell>
          <cell r="AI236">
            <v>0</v>
          </cell>
          <cell r="AJ236">
            <v>0</v>
          </cell>
          <cell r="AK236">
            <v>0</v>
          </cell>
          <cell r="AL236" t="str">
            <v>-</v>
          </cell>
          <cell r="AM236" t="str">
            <v>-</v>
          </cell>
          <cell r="AN236" t="str">
            <v/>
          </cell>
          <cell r="AO236">
            <v>0</v>
          </cell>
          <cell r="AP236" t="str">
            <v>-</v>
          </cell>
          <cell r="AQ236">
            <v>0</v>
          </cell>
          <cell r="AR236" t="str">
            <v>-</v>
          </cell>
          <cell r="AS236">
            <v>0</v>
          </cell>
          <cell r="AT236" t="str">
            <v/>
          </cell>
          <cell r="AU236">
            <v>0</v>
          </cell>
          <cell r="AV236" t="str">
            <v>-</v>
          </cell>
          <cell r="AW236">
            <v>0</v>
          </cell>
          <cell r="AX236" t="str">
            <v>-</v>
          </cell>
          <cell r="AY236">
            <v>0</v>
          </cell>
          <cell r="AZ236" t="str">
            <v/>
          </cell>
          <cell r="BA236">
            <v>0</v>
          </cell>
          <cell r="BB236" t="str">
            <v>-</v>
          </cell>
          <cell r="BC236">
            <v>0</v>
          </cell>
          <cell r="BD236" t="str">
            <v>-</v>
          </cell>
          <cell r="BE236">
            <v>0</v>
          </cell>
          <cell r="BF236" t="str">
            <v/>
          </cell>
          <cell r="BG236">
            <v>0</v>
          </cell>
          <cell r="BH236" t="str">
            <v>-</v>
          </cell>
          <cell r="BI236">
            <v>0</v>
          </cell>
          <cell r="BJ236" t="str">
            <v>-</v>
          </cell>
          <cell r="BK236">
            <v>0</v>
          </cell>
          <cell r="BL236">
            <v>0</v>
          </cell>
          <cell r="BM236" t="str">
            <v>-</v>
          </cell>
          <cell r="BN236">
            <v>15</v>
          </cell>
          <cell r="BO236" t="str">
            <v/>
          </cell>
          <cell r="BP236">
            <v>0</v>
          </cell>
          <cell r="BQ236">
            <v>0</v>
          </cell>
          <cell r="BR236" t="str">
            <v>-</v>
          </cell>
          <cell r="BS236">
            <v>0</v>
          </cell>
          <cell r="BT236">
            <v>0</v>
          </cell>
          <cell r="BU236" t="str">
            <v>-</v>
          </cell>
        </row>
        <row r="237">
          <cell r="A237" t="str">
            <v>166RET</v>
          </cell>
          <cell r="B237">
            <v>166</v>
          </cell>
          <cell r="C237" t="str">
            <v>RET</v>
          </cell>
          <cell r="D237" t="str">
            <v>Refrigeration</v>
          </cell>
          <cell r="E237" t="str">
            <v>ECM Compressor Condenser Fan Motors</v>
          </cell>
          <cell r="F237" t="str">
            <v>Commercial</v>
          </cell>
          <cell r="G237" t="str">
            <v>Y</v>
          </cell>
          <cell r="M237" t="str">
            <v>RET</v>
          </cell>
          <cell r="N237" t="str">
            <v/>
          </cell>
          <cell r="O237">
            <v>2020</v>
          </cell>
          <cell r="P237">
            <v>2029</v>
          </cell>
          <cell r="Q237" t="str">
            <v>Grocery</v>
          </cell>
          <cell r="R237" t="str">
            <v/>
          </cell>
          <cell r="S237">
            <v>0</v>
          </cell>
          <cell r="T237">
            <v>0</v>
          </cell>
          <cell r="U237">
            <v>0</v>
          </cell>
          <cell r="V237">
            <v>0</v>
          </cell>
          <cell r="W237">
            <v>0.40825147347740676</v>
          </cell>
          <cell r="X237" t="str">
            <v>-</v>
          </cell>
          <cell r="Y237" t="str">
            <v>-</v>
          </cell>
          <cell r="Z237" t="e">
            <v>#VALUE!</v>
          </cell>
          <cell r="AA237">
            <v>0</v>
          </cell>
          <cell r="AB237">
            <v>0</v>
          </cell>
          <cell r="AC237">
            <v>0</v>
          </cell>
          <cell r="AD237">
            <v>5.2806626883776145E-2</v>
          </cell>
          <cell r="AE237" t="str">
            <v>-</v>
          </cell>
          <cell r="AF237" t="e">
            <v>#VALUE!</v>
          </cell>
          <cell r="AG237">
            <v>0</v>
          </cell>
          <cell r="AH237">
            <v>0</v>
          </cell>
          <cell r="AI237">
            <v>0</v>
          </cell>
          <cell r="AJ237">
            <v>0</v>
          </cell>
          <cell r="AK237">
            <v>0</v>
          </cell>
          <cell r="AL237" t="str">
            <v>-</v>
          </cell>
          <cell r="AM237" t="str">
            <v>-</v>
          </cell>
          <cell r="AN237" t="str">
            <v/>
          </cell>
          <cell r="AO237">
            <v>0</v>
          </cell>
          <cell r="AP237" t="str">
            <v>-</v>
          </cell>
          <cell r="AQ237">
            <v>0</v>
          </cell>
          <cell r="AR237" t="str">
            <v>-</v>
          </cell>
          <cell r="AS237">
            <v>0</v>
          </cell>
          <cell r="AT237" t="str">
            <v/>
          </cell>
          <cell r="AU237">
            <v>0</v>
          </cell>
          <cell r="AV237" t="str">
            <v>-</v>
          </cell>
          <cell r="AW237">
            <v>0</v>
          </cell>
          <cell r="AX237" t="str">
            <v>-</v>
          </cell>
          <cell r="AY237">
            <v>0</v>
          </cell>
          <cell r="AZ237" t="str">
            <v/>
          </cell>
          <cell r="BA237">
            <v>0</v>
          </cell>
          <cell r="BB237" t="str">
            <v>-</v>
          </cell>
          <cell r="BC237">
            <v>0</v>
          </cell>
          <cell r="BD237" t="str">
            <v>-</v>
          </cell>
          <cell r="BE237">
            <v>0</v>
          </cell>
          <cell r="BF237" t="str">
            <v/>
          </cell>
          <cell r="BG237">
            <v>0</v>
          </cell>
          <cell r="BH237" t="str">
            <v>-</v>
          </cell>
          <cell r="BI237">
            <v>0</v>
          </cell>
          <cell r="BJ237" t="str">
            <v>-</v>
          </cell>
          <cell r="BK237">
            <v>0</v>
          </cell>
          <cell r="BL237">
            <v>0</v>
          </cell>
          <cell r="BM237" t="str">
            <v>-</v>
          </cell>
          <cell r="BN237">
            <v>15</v>
          </cell>
          <cell r="BO237" t="str">
            <v/>
          </cell>
          <cell r="BP237">
            <v>0</v>
          </cell>
          <cell r="BQ237">
            <v>0</v>
          </cell>
          <cell r="BR237" t="str">
            <v>-</v>
          </cell>
          <cell r="BS237">
            <v>0</v>
          </cell>
          <cell r="BT237">
            <v>0</v>
          </cell>
          <cell r="BU237" t="str">
            <v>-</v>
          </cell>
        </row>
        <row r="238">
          <cell r="A238" t="str">
            <v>167MD</v>
          </cell>
          <cell r="B238">
            <v>167</v>
          </cell>
          <cell r="C238" t="str">
            <v>MD</v>
          </cell>
          <cell r="D238" t="str">
            <v>Refrigeration</v>
          </cell>
          <cell r="E238" t="str">
            <v>Evaporator Fan Motor Replacement</v>
          </cell>
          <cell r="F238" t="str">
            <v>Commercial</v>
          </cell>
          <cell r="G238" t="str">
            <v>Y</v>
          </cell>
          <cell r="M238" t="str">
            <v>NC, RENO, REPL</v>
          </cell>
          <cell r="N238" t="str">
            <v>Shaded pole or permanent split capacitor motor on evaporator fan</v>
          </cell>
          <cell r="O238">
            <v>2020</v>
          </cell>
          <cell r="P238">
            <v>2029</v>
          </cell>
          <cell r="Q238" t="str">
            <v>Grocery</v>
          </cell>
          <cell r="R238" t="str">
            <v/>
          </cell>
          <cell r="S238">
            <v>0</v>
          </cell>
          <cell r="T238">
            <v>0</v>
          </cell>
          <cell r="U238">
            <v>0</v>
          </cell>
          <cell r="V238">
            <v>0</v>
          </cell>
          <cell r="W238">
            <v>0.3370393956406818</v>
          </cell>
          <cell r="X238" t="str">
            <v>-</v>
          </cell>
          <cell r="Y238" t="str">
            <v>NY TRM V6.1, NY Commercial Baseline Data, MN TRM 2018</v>
          </cell>
          <cell r="Z238" t="e">
            <v>#VALUE!</v>
          </cell>
          <cell r="AA238">
            <v>0</v>
          </cell>
          <cell r="AB238">
            <v>0</v>
          </cell>
          <cell r="AC238">
            <v>0</v>
          </cell>
          <cell r="AD238">
            <v>0.43606098635263002</v>
          </cell>
          <cell r="AE238" t="str">
            <v>NY Commercial Baseline Data, MN TRM 2018</v>
          </cell>
          <cell r="AF238" t="e">
            <v>#VALUE!</v>
          </cell>
          <cell r="AG238">
            <v>0</v>
          </cell>
          <cell r="AH238">
            <v>0</v>
          </cell>
          <cell r="AI238">
            <v>0</v>
          </cell>
          <cell r="AJ238">
            <v>0</v>
          </cell>
          <cell r="AK238">
            <v>0</v>
          </cell>
          <cell r="AL238" t="str">
            <v>-</v>
          </cell>
          <cell r="AM238" t="str">
            <v>-</v>
          </cell>
          <cell r="AN238" t="str">
            <v/>
          </cell>
          <cell r="AO238">
            <v>0</v>
          </cell>
          <cell r="AP238" t="str">
            <v>-</v>
          </cell>
          <cell r="AQ238">
            <v>0</v>
          </cell>
          <cell r="AR238" t="str">
            <v>-</v>
          </cell>
          <cell r="AS238">
            <v>0</v>
          </cell>
          <cell r="AT238" t="str">
            <v/>
          </cell>
          <cell r="AU238">
            <v>0</v>
          </cell>
          <cell r="AV238" t="str">
            <v>-</v>
          </cell>
          <cell r="AW238">
            <v>0</v>
          </cell>
          <cell r="AX238" t="str">
            <v>-</v>
          </cell>
          <cell r="AY238">
            <v>0</v>
          </cell>
          <cell r="AZ238" t="str">
            <v/>
          </cell>
          <cell r="BA238">
            <v>0</v>
          </cell>
          <cell r="BB238" t="str">
            <v>-</v>
          </cell>
          <cell r="BC238">
            <v>0</v>
          </cell>
          <cell r="BD238" t="str">
            <v>-</v>
          </cell>
          <cell r="BE238">
            <v>0</v>
          </cell>
          <cell r="BF238" t="str">
            <v/>
          </cell>
          <cell r="BG238">
            <v>0</v>
          </cell>
          <cell r="BH238" t="str">
            <v>-</v>
          </cell>
          <cell r="BI238">
            <v>0</v>
          </cell>
          <cell r="BJ238" t="str">
            <v>-</v>
          </cell>
          <cell r="BK238">
            <v>0</v>
          </cell>
          <cell r="BL238">
            <v>0</v>
          </cell>
          <cell r="BM238" t="str">
            <v>-</v>
          </cell>
          <cell r="BN238">
            <v>15</v>
          </cell>
          <cell r="BO238" t="str">
            <v/>
          </cell>
          <cell r="BP238">
            <v>0</v>
          </cell>
          <cell r="BQ238">
            <v>0</v>
          </cell>
          <cell r="BR238" t="str">
            <v>-</v>
          </cell>
          <cell r="BS238">
            <v>0</v>
          </cell>
          <cell r="BT238">
            <v>0</v>
          </cell>
          <cell r="BU238" t="str">
            <v>-</v>
          </cell>
        </row>
        <row r="239">
          <cell r="A239" t="str">
            <v>167RET</v>
          </cell>
          <cell r="B239">
            <v>167</v>
          </cell>
          <cell r="C239" t="str">
            <v>RET</v>
          </cell>
          <cell r="D239" t="str">
            <v>Refrigeration</v>
          </cell>
          <cell r="E239" t="str">
            <v>Evaporator Fan Motor Replacement</v>
          </cell>
          <cell r="F239" t="str">
            <v>Commercial</v>
          </cell>
          <cell r="G239" t="str">
            <v>Y</v>
          </cell>
          <cell r="M239" t="str">
            <v>RET</v>
          </cell>
          <cell r="N239" t="str">
            <v>Shaded pole or permanent split capacitor motor on evaporator fan</v>
          </cell>
          <cell r="O239">
            <v>2020</v>
          </cell>
          <cell r="P239">
            <v>2029</v>
          </cell>
          <cell r="Q239" t="str">
            <v>Grocery</v>
          </cell>
          <cell r="R239" t="str">
            <v/>
          </cell>
          <cell r="S239">
            <v>0</v>
          </cell>
          <cell r="T239">
            <v>0</v>
          </cell>
          <cell r="U239">
            <v>0</v>
          </cell>
          <cell r="V239">
            <v>0</v>
          </cell>
          <cell r="W239">
            <v>0.52960631926625767</v>
          </cell>
          <cell r="X239" t="str">
            <v>-</v>
          </cell>
          <cell r="Y239" t="str">
            <v>-</v>
          </cell>
          <cell r="Z239" t="e">
            <v>#VALUE!</v>
          </cell>
          <cell r="AA239">
            <v>0</v>
          </cell>
          <cell r="AB239">
            <v>0</v>
          </cell>
          <cell r="AC239">
            <v>0</v>
          </cell>
          <cell r="AD239">
            <v>0.29236634873717349</v>
          </cell>
          <cell r="AE239" t="str">
            <v>-</v>
          </cell>
          <cell r="AF239" t="e">
            <v>#VALUE!</v>
          </cell>
          <cell r="AG239">
            <v>0</v>
          </cell>
          <cell r="AH239">
            <v>0</v>
          </cell>
          <cell r="AI239">
            <v>0</v>
          </cell>
          <cell r="AJ239">
            <v>0</v>
          </cell>
          <cell r="AK239">
            <v>0</v>
          </cell>
          <cell r="AL239" t="str">
            <v>-</v>
          </cell>
          <cell r="AM239" t="str">
            <v>-</v>
          </cell>
          <cell r="AN239" t="str">
            <v/>
          </cell>
          <cell r="AO239">
            <v>0</v>
          </cell>
          <cell r="AP239" t="str">
            <v>-</v>
          </cell>
          <cell r="AQ239">
            <v>0</v>
          </cell>
          <cell r="AR239" t="str">
            <v>-</v>
          </cell>
          <cell r="AS239">
            <v>0</v>
          </cell>
          <cell r="AT239" t="str">
            <v/>
          </cell>
          <cell r="AU239">
            <v>0</v>
          </cell>
          <cell r="AV239" t="str">
            <v>-</v>
          </cell>
          <cell r="AW239">
            <v>0</v>
          </cell>
          <cell r="AX239" t="str">
            <v>-</v>
          </cell>
          <cell r="AY239">
            <v>0</v>
          </cell>
          <cell r="AZ239" t="str">
            <v/>
          </cell>
          <cell r="BA239">
            <v>0</v>
          </cell>
          <cell r="BB239" t="str">
            <v>-</v>
          </cell>
          <cell r="BC239">
            <v>0</v>
          </cell>
          <cell r="BD239" t="str">
            <v>-</v>
          </cell>
          <cell r="BE239">
            <v>0</v>
          </cell>
          <cell r="BF239" t="str">
            <v/>
          </cell>
          <cell r="BG239">
            <v>0</v>
          </cell>
          <cell r="BH239" t="str">
            <v>-</v>
          </cell>
          <cell r="BI239">
            <v>0</v>
          </cell>
          <cell r="BJ239" t="str">
            <v>-</v>
          </cell>
          <cell r="BK239">
            <v>0</v>
          </cell>
          <cell r="BL239">
            <v>0</v>
          </cell>
          <cell r="BM239" t="str">
            <v>-</v>
          </cell>
          <cell r="BN239">
            <v>15</v>
          </cell>
          <cell r="BO239" t="str">
            <v/>
          </cell>
          <cell r="BP239">
            <v>0</v>
          </cell>
          <cell r="BQ239">
            <v>0</v>
          </cell>
          <cell r="BR239" t="str">
            <v>-</v>
          </cell>
          <cell r="BS239">
            <v>0</v>
          </cell>
          <cell r="BT239">
            <v>0</v>
          </cell>
          <cell r="BU239" t="str">
            <v>-</v>
          </cell>
        </row>
        <row r="240">
          <cell r="A240" t="str">
            <v>168MD</v>
          </cell>
          <cell r="B240">
            <v>168</v>
          </cell>
          <cell r="C240" t="str">
            <v>MD</v>
          </cell>
          <cell r="D240" t="str">
            <v>Refrigeration</v>
          </cell>
          <cell r="E240" t="str">
            <v>Evaporator Fan Speed Controls</v>
          </cell>
          <cell r="F240" t="str">
            <v>Commercial</v>
          </cell>
          <cell r="G240" t="str">
            <v>Y</v>
          </cell>
          <cell r="M240" t="str">
            <v>NC, RENO</v>
          </cell>
          <cell r="N240" t="str">
            <v>No controls on evaporator fan</v>
          </cell>
          <cell r="O240">
            <v>2020</v>
          </cell>
          <cell r="P240">
            <v>2029</v>
          </cell>
          <cell r="Q240" t="str">
            <v>Grocery</v>
          </cell>
          <cell r="R240" t="str">
            <v/>
          </cell>
          <cell r="S240">
            <v>0</v>
          </cell>
          <cell r="T240">
            <v>0</v>
          </cell>
          <cell r="U240">
            <v>0</v>
          </cell>
          <cell r="V240">
            <v>0</v>
          </cell>
          <cell r="W240">
            <v>0.52855654259266571</v>
          </cell>
          <cell r="X240" t="str">
            <v>-</v>
          </cell>
          <cell r="Y240" t="str">
            <v>NY TRM V6.1, NY Commercial Baseline Data, MN TRM 2018</v>
          </cell>
          <cell r="Z240" t="e">
            <v>#VALUE!</v>
          </cell>
          <cell r="AA240">
            <v>0</v>
          </cell>
          <cell r="AB240">
            <v>0</v>
          </cell>
          <cell r="AC240">
            <v>0</v>
          </cell>
          <cell r="AD240">
            <v>0.28196046382639056</v>
          </cell>
          <cell r="AE240" t="str">
            <v>NY Commercial Baseline Data, MN TRM 2018</v>
          </cell>
          <cell r="AF240" t="e">
            <v>#VALUE!</v>
          </cell>
          <cell r="AG240">
            <v>0</v>
          </cell>
          <cell r="AH240">
            <v>0</v>
          </cell>
          <cell r="AI240">
            <v>0</v>
          </cell>
          <cell r="AJ240">
            <v>0</v>
          </cell>
          <cell r="AK240">
            <v>0</v>
          </cell>
          <cell r="AL240" t="str">
            <v>-</v>
          </cell>
          <cell r="AM240" t="str">
            <v>-</v>
          </cell>
          <cell r="AN240" t="str">
            <v/>
          </cell>
          <cell r="AO240">
            <v>0</v>
          </cell>
          <cell r="AP240" t="str">
            <v>-</v>
          </cell>
          <cell r="AQ240">
            <v>0</v>
          </cell>
          <cell r="AR240" t="str">
            <v>-</v>
          </cell>
          <cell r="AS240">
            <v>0</v>
          </cell>
          <cell r="AT240" t="str">
            <v/>
          </cell>
          <cell r="AU240">
            <v>0</v>
          </cell>
          <cell r="AV240" t="str">
            <v>-</v>
          </cell>
          <cell r="AW240">
            <v>0</v>
          </cell>
          <cell r="AX240" t="str">
            <v>-</v>
          </cell>
          <cell r="AY240">
            <v>0</v>
          </cell>
          <cell r="AZ240" t="str">
            <v/>
          </cell>
          <cell r="BA240">
            <v>0</v>
          </cell>
          <cell r="BB240" t="str">
            <v>-</v>
          </cell>
          <cell r="BC240">
            <v>0</v>
          </cell>
          <cell r="BD240" t="str">
            <v>-</v>
          </cell>
          <cell r="BE240">
            <v>0</v>
          </cell>
          <cell r="BF240" t="str">
            <v/>
          </cell>
          <cell r="BG240">
            <v>0</v>
          </cell>
          <cell r="BH240" t="str">
            <v>-</v>
          </cell>
          <cell r="BI240">
            <v>0</v>
          </cell>
          <cell r="BJ240" t="str">
            <v>-</v>
          </cell>
          <cell r="BK240">
            <v>0</v>
          </cell>
          <cell r="BL240">
            <v>0</v>
          </cell>
          <cell r="BM240" t="str">
            <v>-</v>
          </cell>
          <cell r="BN240">
            <v>16</v>
          </cell>
          <cell r="BO240" t="str">
            <v/>
          </cell>
          <cell r="BP240">
            <v>0</v>
          </cell>
          <cell r="BQ240">
            <v>0</v>
          </cell>
          <cell r="BR240" t="str">
            <v>-</v>
          </cell>
          <cell r="BS240">
            <v>0</v>
          </cell>
          <cell r="BT240">
            <v>0</v>
          </cell>
          <cell r="BU240" t="str">
            <v>-</v>
          </cell>
        </row>
        <row r="241">
          <cell r="A241" t="str">
            <v>168RET</v>
          </cell>
          <cell r="B241">
            <v>168</v>
          </cell>
          <cell r="C241" t="str">
            <v>RET</v>
          </cell>
          <cell r="D241" t="str">
            <v>Refrigeration</v>
          </cell>
          <cell r="E241" t="str">
            <v>Evaporator Fan Speed Controls</v>
          </cell>
          <cell r="F241" t="str">
            <v>Commercial</v>
          </cell>
          <cell r="G241" t="str">
            <v>Y</v>
          </cell>
          <cell r="M241" t="str">
            <v>RET</v>
          </cell>
          <cell r="N241" t="str">
            <v>No controls on evaporator fan</v>
          </cell>
          <cell r="O241">
            <v>2020</v>
          </cell>
          <cell r="P241">
            <v>2029</v>
          </cell>
          <cell r="Q241" t="str">
            <v>Grocery</v>
          </cell>
          <cell r="R241" t="str">
            <v/>
          </cell>
          <cell r="S241">
            <v>0</v>
          </cell>
          <cell r="T241">
            <v>0</v>
          </cell>
          <cell r="U241">
            <v>0</v>
          </cell>
          <cell r="V241">
            <v>0</v>
          </cell>
          <cell r="W241">
            <v>0.52397429444747445</v>
          </cell>
          <cell r="X241" t="str">
            <v>-</v>
          </cell>
          <cell r="Y241" t="str">
            <v>-</v>
          </cell>
          <cell r="Z241" t="e">
            <v>#VALUE!</v>
          </cell>
          <cell r="AA241">
            <v>0</v>
          </cell>
          <cell r="AB241">
            <v>0</v>
          </cell>
          <cell r="AC241">
            <v>0</v>
          </cell>
          <cell r="AD241">
            <v>0.20551768173232743</v>
          </cell>
          <cell r="AE241" t="str">
            <v>-</v>
          </cell>
          <cell r="AF241" t="e">
            <v>#VALUE!</v>
          </cell>
          <cell r="AG241">
            <v>0</v>
          </cell>
          <cell r="AH241">
            <v>0</v>
          </cell>
          <cell r="AI241">
            <v>0</v>
          </cell>
          <cell r="AJ241">
            <v>0</v>
          </cell>
          <cell r="AK241">
            <v>0</v>
          </cell>
          <cell r="AL241" t="str">
            <v>-</v>
          </cell>
          <cell r="AM241" t="str">
            <v>-</v>
          </cell>
          <cell r="AN241" t="str">
            <v/>
          </cell>
          <cell r="AO241">
            <v>0</v>
          </cell>
          <cell r="AP241" t="str">
            <v>-</v>
          </cell>
          <cell r="AQ241">
            <v>0</v>
          </cell>
          <cell r="AR241" t="str">
            <v>-</v>
          </cell>
          <cell r="AS241">
            <v>0</v>
          </cell>
          <cell r="AT241" t="str">
            <v/>
          </cell>
          <cell r="AU241">
            <v>0</v>
          </cell>
          <cell r="AV241" t="str">
            <v>-</v>
          </cell>
          <cell r="AW241">
            <v>0</v>
          </cell>
          <cell r="AX241" t="str">
            <v>-</v>
          </cell>
          <cell r="AY241">
            <v>0</v>
          </cell>
          <cell r="AZ241" t="str">
            <v/>
          </cell>
          <cell r="BA241">
            <v>0</v>
          </cell>
          <cell r="BB241" t="str">
            <v>-</v>
          </cell>
          <cell r="BC241">
            <v>0</v>
          </cell>
          <cell r="BD241" t="str">
            <v>-</v>
          </cell>
          <cell r="BE241">
            <v>0</v>
          </cell>
          <cell r="BF241" t="str">
            <v/>
          </cell>
          <cell r="BG241">
            <v>0</v>
          </cell>
          <cell r="BH241" t="str">
            <v>-</v>
          </cell>
          <cell r="BI241">
            <v>0</v>
          </cell>
          <cell r="BJ241" t="str">
            <v>-</v>
          </cell>
          <cell r="BK241">
            <v>0</v>
          </cell>
          <cell r="BL241">
            <v>0</v>
          </cell>
          <cell r="BM241" t="str">
            <v>-</v>
          </cell>
          <cell r="BN241">
            <v>16</v>
          </cell>
          <cell r="BO241" t="str">
            <v/>
          </cell>
          <cell r="BP241">
            <v>0</v>
          </cell>
          <cell r="BQ241">
            <v>0</v>
          </cell>
          <cell r="BR241" t="str">
            <v>-</v>
          </cell>
          <cell r="BS241">
            <v>0</v>
          </cell>
          <cell r="BT241">
            <v>0</v>
          </cell>
          <cell r="BU241" t="str">
            <v>-</v>
          </cell>
        </row>
        <row r="242">
          <cell r="A242" t="str">
            <v>169MD</v>
          </cell>
          <cell r="B242">
            <v>169</v>
          </cell>
          <cell r="C242" t="str">
            <v>MD</v>
          </cell>
          <cell r="D242" t="str">
            <v>Refrigeration</v>
          </cell>
          <cell r="E242" t="str">
            <v>Low Heat and No Heat Doors</v>
          </cell>
          <cell r="F242" t="str">
            <v>Commercial</v>
          </cell>
          <cell r="G242" t="str">
            <v>Y</v>
          </cell>
          <cell r="M242" t="str">
            <v>NC, RENO</v>
          </cell>
          <cell r="N242" t="str">
            <v>Normal refrigerator doors with standard anti-sweat heater</v>
          </cell>
          <cell r="O242">
            <v>2020</v>
          </cell>
          <cell r="P242">
            <v>2029</v>
          </cell>
          <cell r="Q242" t="str">
            <v>Grocery</v>
          </cell>
          <cell r="R242" t="str">
            <v/>
          </cell>
          <cell r="S242">
            <v>0</v>
          </cell>
          <cell r="T242">
            <v>0</v>
          </cell>
          <cell r="U242">
            <v>0</v>
          </cell>
          <cell r="V242">
            <v>0</v>
          </cell>
          <cell r="W242">
            <v>0.41946140327490189</v>
          </cell>
          <cell r="X242" t="str">
            <v>-</v>
          </cell>
          <cell r="Y242" t="str">
            <v>NY TRM V6.1, NY Commercial Baseline Data, MN TRM 2018</v>
          </cell>
          <cell r="Z242" t="e">
            <v>#VALUE!</v>
          </cell>
          <cell r="AA242">
            <v>0</v>
          </cell>
          <cell r="AB242">
            <v>0</v>
          </cell>
          <cell r="AC242">
            <v>0</v>
          </cell>
          <cell r="AD242">
            <v>0.17696155635258626</v>
          </cell>
          <cell r="AE242" t="str">
            <v>NY Commercial Baseline Data, MN TRM 2018</v>
          </cell>
          <cell r="AF242" t="e">
            <v>#VALUE!</v>
          </cell>
          <cell r="AG242">
            <v>0</v>
          </cell>
          <cell r="AH242">
            <v>0</v>
          </cell>
          <cell r="AI242">
            <v>0</v>
          </cell>
          <cell r="AJ242">
            <v>0</v>
          </cell>
          <cell r="AK242">
            <v>0</v>
          </cell>
          <cell r="AL242" t="str">
            <v>-</v>
          </cell>
          <cell r="AM242" t="str">
            <v>-</v>
          </cell>
          <cell r="AN242" t="str">
            <v/>
          </cell>
          <cell r="AO242">
            <v>0</v>
          </cell>
          <cell r="AP242" t="str">
            <v>-</v>
          </cell>
          <cell r="AQ242">
            <v>0</v>
          </cell>
          <cell r="AR242" t="str">
            <v>-</v>
          </cell>
          <cell r="AS242">
            <v>0</v>
          </cell>
          <cell r="AT242" t="str">
            <v/>
          </cell>
          <cell r="AU242">
            <v>0</v>
          </cell>
          <cell r="AV242" t="str">
            <v>-</v>
          </cell>
          <cell r="AW242">
            <v>0</v>
          </cell>
          <cell r="AX242" t="str">
            <v>-</v>
          </cell>
          <cell r="AY242">
            <v>0</v>
          </cell>
          <cell r="AZ242" t="str">
            <v/>
          </cell>
          <cell r="BA242">
            <v>0</v>
          </cell>
          <cell r="BB242" t="str">
            <v>-</v>
          </cell>
          <cell r="BC242">
            <v>0</v>
          </cell>
          <cell r="BD242" t="str">
            <v>-</v>
          </cell>
          <cell r="BE242">
            <v>0</v>
          </cell>
          <cell r="BF242" t="str">
            <v/>
          </cell>
          <cell r="BG242">
            <v>0</v>
          </cell>
          <cell r="BH242" t="str">
            <v>-</v>
          </cell>
          <cell r="BI242">
            <v>0</v>
          </cell>
          <cell r="BJ242" t="str">
            <v>-</v>
          </cell>
          <cell r="BK242">
            <v>0</v>
          </cell>
          <cell r="BL242">
            <v>0</v>
          </cell>
          <cell r="BM242" t="str">
            <v>-</v>
          </cell>
          <cell r="BN242">
            <v>12</v>
          </cell>
          <cell r="BO242" t="str">
            <v/>
          </cell>
          <cell r="BP242">
            <v>0</v>
          </cell>
          <cell r="BQ242">
            <v>0</v>
          </cell>
          <cell r="BR242" t="str">
            <v>-</v>
          </cell>
          <cell r="BS242">
            <v>0</v>
          </cell>
          <cell r="BT242">
            <v>0</v>
          </cell>
          <cell r="BU242" t="str">
            <v>-</v>
          </cell>
        </row>
        <row r="243">
          <cell r="A243" t="str">
            <v>169RET</v>
          </cell>
          <cell r="B243">
            <v>169</v>
          </cell>
          <cell r="C243" t="str">
            <v>RET</v>
          </cell>
          <cell r="D243" t="str">
            <v>Refrigeration</v>
          </cell>
          <cell r="E243" t="str">
            <v>Low Heat and No Heat Doors</v>
          </cell>
          <cell r="F243" t="str">
            <v>Commercial</v>
          </cell>
          <cell r="G243" t="str">
            <v>Y</v>
          </cell>
          <cell r="M243" t="str">
            <v>RET</v>
          </cell>
          <cell r="N243" t="str">
            <v>Normal refrigerator doors with standard anti-sweat heater</v>
          </cell>
          <cell r="O243">
            <v>2020</v>
          </cell>
          <cell r="P243">
            <v>2029</v>
          </cell>
          <cell r="Q243" t="str">
            <v>Grocery</v>
          </cell>
          <cell r="R243" t="str">
            <v/>
          </cell>
          <cell r="S243">
            <v>0</v>
          </cell>
          <cell r="T243">
            <v>0</v>
          </cell>
          <cell r="U243">
            <v>0</v>
          </cell>
          <cell r="V243">
            <v>0</v>
          </cell>
          <cell r="W243">
            <v>0.41946140327490189</v>
          </cell>
          <cell r="X243" t="str">
            <v>-</v>
          </cell>
          <cell r="Y243" t="str">
            <v>-</v>
          </cell>
          <cell r="Z243" t="e">
            <v>#VALUE!</v>
          </cell>
          <cell r="AA243">
            <v>0</v>
          </cell>
          <cell r="AB243">
            <v>0</v>
          </cell>
          <cell r="AC243">
            <v>0</v>
          </cell>
          <cell r="AD243">
            <v>0.17696155635258626</v>
          </cell>
          <cell r="AE243" t="str">
            <v>-</v>
          </cell>
          <cell r="AF243" t="e">
            <v>#VALUE!</v>
          </cell>
          <cell r="AG243">
            <v>0</v>
          </cell>
          <cell r="AH243">
            <v>0</v>
          </cell>
          <cell r="AI243">
            <v>0</v>
          </cell>
          <cell r="AJ243">
            <v>0</v>
          </cell>
          <cell r="AK243">
            <v>0</v>
          </cell>
          <cell r="AL243" t="str">
            <v>-</v>
          </cell>
          <cell r="AM243" t="str">
            <v>-</v>
          </cell>
          <cell r="AN243" t="str">
            <v/>
          </cell>
          <cell r="AO243">
            <v>0</v>
          </cell>
          <cell r="AP243" t="str">
            <v>-</v>
          </cell>
          <cell r="AQ243">
            <v>0</v>
          </cell>
          <cell r="AR243" t="str">
            <v>-</v>
          </cell>
          <cell r="AS243">
            <v>0</v>
          </cell>
          <cell r="AT243" t="str">
            <v/>
          </cell>
          <cell r="AU243">
            <v>0</v>
          </cell>
          <cell r="AV243" t="str">
            <v>-</v>
          </cell>
          <cell r="AW243">
            <v>0</v>
          </cell>
          <cell r="AX243" t="str">
            <v>-</v>
          </cell>
          <cell r="AY243">
            <v>0</v>
          </cell>
          <cell r="AZ243" t="str">
            <v/>
          </cell>
          <cell r="BA243">
            <v>0</v>
          </cell>
          <cell r="BB243" t="str">
            <v>-</v>
          </cell>
          <cell r="BC243">
            <v>0</v>
          </cell>
          <cell r="BD243" t="str">
            <v>-</v>
          </cell>
          <cell r="BE243">
            <v>0</v>
          </cell>
          <cell r="BF243" t="str">
            <v/>
          </cell>
          <cell r="BG243">
            <v>0</v>
          </cell>
          <cell r="BH243" t="str">
            <v>-</v>
          </cell>
          <cell r="BI243">
            <v>0</v>
          </cell>
          <cell r="BJ243" t="str">
            <v>-</v>
          </cell>
          <cell r="BK243">
            <v>0</v>
          </cell>
          <cell r="BL243">
            <v>0</v>
          </cell>
          <cell r="BM243" t="str">
            <v>-</v>
          </cell>
          <cell r="BN243">
            <v>12</v>
          </cell>
          <cell r="BO243" t="str">
            <v/>
          </cell>
          <cell r="BP243">
            <v>0</v>
          </cell>
          <cell r="BQ243">
            <v>0</v>
          </cell>
          <cell r="BR243" t="str">
            <v>-</v>
          </cell>
          <cell r="BS243">
            <v>0</v>
          </cell>
          <cell r="BT243">
            <v>0</v>
          </cell>
          <cell r="BU243" t="str">
            <v>-</v>
          </cell>
        </row>
        <row r="244">
          <cell r="A244" t="str">
            <v>170MD</v>
          </cell>
          <cell r="B244">
            <v>170</v>
          </cell>
          <cell r="C244" t="str">
            <v>MD</v>
          </cell>
          <cell r="D244" t="str">
            <v>Refrigeration</v>
          </cell>
          <cell r="E244" t="str">
            <v>Energy Star Refrigerated Vending Machine</v>
          </cell>
          <cell r="F244" t="str">
            <v>Commercial</v>
          </cell>
          <cell r="G244" t="str">
            <v>Y</v>
          </cell>
          <cell r="M244" t="str">
            <v>NC, RENO, REPL</v>
          </cell>
          <cell r="N244" t="str">
            <v>Standard Vending Machine</v>
          </cell>
          <cell r="O244">
            <v>2020</v>
          </cell>
          <cell r="P244">
            <v>2029</v>
          </cell>
          <cell r="Q244" t="str">
            <v>Grocery</v>
          </cell>
          <cell r="R244" t="str">
            <v/>
          </cell>
          <cell r="S244">
            <v>0</v>
          </cell>
          <cell r="T244">
            <v>0</v>
          </cell>
          <cell r="U244">
            <v>0</v>
          </cell>
          <cell r="V244">
            <v>0</v>
          </cell>
          <cell r="W244">
            <v>0.5</v>
          </cell>
          <cell r="X244" t="str">
            <v>-</v>
          </cell>
          <cell r="Y244" t="str">
            <v>IL TRM 2019, NY Commercial Baseline Data</v>
          </cell>
          <cell r="Z244" t="e">
            <v>#VALUE!</v>
          </cell>
          <cell r="AA244">
            <v>0</v>
          </cell>
          <cell r="AB244">
            <v>0</v>
          </cell>
          <cell r="AC244">
            <v>0</v>
          </cell>
          <cell r="AD244">
            <v>0.42050803386985702</v>
          </cell>
          <cell r="AE244" t="str">
            <v>IL TRM 2019</v>
          </cell>
          <cell r="AF244" t="e">
            <v>#VALUE!</v>
          </cell>
          <cell r="AG244">
            <v>0</v>
          </cell>
          <cell r="AH244">
            <v>0</v>
          </cell>
          <cell r="AI244">
            <v>0</v>
          </cell>
          <cell r="AJ244">
            <v>0</v>
          </cell>
          <cell r="AK244">
            <v>0</v>
          </cell>
          <cell r="AL244" t="str">
            <v>-</v>
          </cell>
          <cell r="AM244" t="str">
            <v>-</v>
          </cell>
          <cell r="AN244" t="str">
            <v/>
          </cell>
          <cell r="AO244">
            <v>0</v>
          </cell>
          <cell r="AP244" t="str">
            <v>-</v>
          </cell>
          <cell r="AQ244">
            <v>0</v>
          </cell>
          <cell r="AR244" t="str">
            <v>-</v>
          </cell>
          <cell r="AS244">
            <v>0</v>
          </cell>
          <cell r="AT244" t="str">
            <v/>
          </cell>
          <cell r="AU244">
            <v>0</v>
          </cell>
          <cell r="AV244" t="str">
            <v>-</v>
          </cell>
          <cell r="AW244">
            <v>0</v>
          </cell>
          <cell r="AX244" t="str">
            <v>-</v>
          </cell>
          <cell r="AY244">
            <v>0</v>
          </cell>
          <cell r="AZ244" t="str">
            <v/>
          </cell>
          <cell r="BA244">
            <v>0</v>
          </cell>
          <cell r="BB244" t="str">
            <v>-</v>
          </cell>
          <cell r="BC244">
            <v>0</v>
          </cell>
          <cell r="BD244" t="str">
            <v>-</v>
          </cell>
          <cell r="BE244">
            <v>0</v>
          </cell>
          <cell r="BF244" t="str">
            <v/>
          </cell>
          <cell r="BG244">
            <v>0</v>
          </cell>
          <cell r="BH244" t="str">
            <v>-</v>
          </cell>
          <cell r="BI244">
            <v>0</v>
          </cell>
          <cell r="BJ244" t="str">
            <v>-</v>
          </cell>
          <cell r="BK244">
            <v>0</v>
          </cell>
          <cell r="BL244">
            <v>0</v>
          </cell>
          <cell r="BM244" t="str">
            <v>-</v>
          </cell>
          <cell r="BN244">
            <v>14</v>
          </cell>
          <cell r="BO244" t="str">
            <v/>
          </cell>
          <cell r="BP244">
            <v>0</v>
          </cell>
          <cell r="BQ244">
            <v>0</v>
          </cell>
          <cell r="BR244" t="str">
            <v>-</v>
          </cell>
          <cell r="BS244">
            <v>0</v>
          </cell>
          <cell r="BT244">
            <v>0</v>
          </cell>
          <cell r="BU244" t="str">
            <v>-</v>
          </cell>
        </row>
        <row r="245">
          <cell r="A245" t="str">
            <v>171MD</v>
          </cell>
          <cell r="B245">
            <v>171</v>
          </cell>
          <cell r="C245" t="str">
            <v>MD</v>
          </cell>
          <cell r="D245" t="str">
            <v>Refrigeration</v>
          </cell>
          <cell r="E245" t="str">
            <v>High Efficiency Small Walk-In Refrigerator</v>
          </cell>
          <cell r="F245" t="str">
            <v>Commercial</v>
          </cell>
          <cell r="G245" t="str">
            <v>Y</v>
          </cell>
          <cell r="M245" t="str">
            <v>NC, RENO</v>
          </cell>
          <cell r="N245" t="str">
            <v>Walk-in refrigeration system installed according to standard practices</v>
          </cell>
          <cell r="O245">
            <v>2020</v>
          </cell>
          <cell r="P245">
            <v>2029</v>
          </cell>
          <cell r="Q245" t="str">
            <v>Grocery</v>
          </cell>
          <cell r="R245" t="str">
            <v/>
          </cell>
          <cell r="S245">
            <v>0</v>
          </cell>
          <cell r="T245">
            <v>0</v>
          </cell>
          <cell r="U245">
            <v>0</v>
          </cell>
          <cell r="V245">
            <v>0</v>
          </cell>
          <cell r="W245">
            <v>0.53764677123173121</v>
          </cell>
          <cell r="X245" t="str">
            <v>-</v>
          </cell>
          <cell r="Y245" t="str">
            <v>Navigant Refrigeration Report, NY Commercial Baseline Data</v>
          </cell>
          <cell r="Z245" t="e">
            <v>#VALUE!</v>
          </cell>
          <cell r="AA245">
            <v>0</v>
          </cell>
          <cell r="AB245">
            <v>0</v>
          </cell>
          <cell r="AC245">
            <v>0</v>
          </cell>
          <cell r="AD245">
            <v>0.12605575882908532</v>
          </cell>
          <cell r="AE245" t="str">
            <v>Navigant Refrigeration Report</v>
          </cell>
          <cell r="AF245" t="e">
            <v>#VALUE!</v>
          </cell>
          <cell r="AG245">
            <v>0</v>
          </cell>
          <cell r="AH245">
            <v>0</v>
          </cell>
          <cell r="AI245">
            <v>0</v>
          </cell>
          <cell r="AJ245">
            <v>0</v>
          </cell>
          <cell r="AK245">
            <v>0</v>
          </cell>
          <cell r="AL245" t="str">
            <v>-</v>
          </cell>
          <cell r="AM245" t="str">
            <v>-</v>
          </cell>
          <cell r="AN245" t="str">
            <v/>
          </cell>
          <cell r="AO245">
            <v>0</v>
          </cell>
          <cell r="AP245" t="str">
            <v>-</v>
          </cell>
          <cell r="AQ245">
            <v>0</v>
          </cell>
          <cell r="AR245" t="str">
            <v>-</v>
          </cell>
          <cell r="AS245">
            <v>0</v>
          </cell>
          <cell r="AT245" t="str">
            <v/>
          </cell>
          <cell r="AU245">
            <v>0</v>
          </cell>
          <cell r="AV245" t="str">
            <v>-</v>
          </cell>
          <cell r="AW245">
            <v>0</v>
          </cell>
          <cell r="AX245" t="str">
            <v>-</v>
          </cell>
          <cell r="AY245">
            <v>0</v>
          </cell>
          <cell r="AZ245" t="str">
            <v/>
          </cell>
          <cell r="BA245">
            <v>0</v>
          </cell>
          <cell r="BB245" t="str">
            <v>-</v>
          </cell>
          <cell r="BC245">
            <v>0</v>
          </cell>
          <cell r="BD245" t="str">
            <v>-</v>
          </cell>
          <cell r="BE245">
            <v>0</v>
          </cell>
          <cell r="BF245" t="str">
            <v/>
          </cell>
          <cell r="BG245">
            <v>0</v>
          </cell>
          <cell r="BH245" t="str">
            <v>-</v>
          </cell>
          <cell r="BI245">
            <v>0</v>
          </cell>
          <cell r="BJ245" t="str">
            <v>-</v>
          </cell>
          <cell r="BK245">
            <v>0</v>
          </cell>
          <cell r="BL245">
            <v>0</v>
          </cell>
          <cell r="BM245" t="str">
            <v>-</v>
          </cell>
          <cell r="BN245">
            <v>15</v>
          </cell>
          <cell r="BO245" t="str">
            <v/>
          </cell>
          <cell r="BP245">
            <v>0</v>
          </cell>
          <cell r="BQ245">
            <v>0</v>
          </cell>
          <cell r="BR245" t="str">
            <v>-</v>
          </cell>
          <cell r="BS245">
            <v>0</v>
          </cell>
          <cell r="BT245">
            <v>0</v>
          </cell>
          <cell r="BU245" t="str">
            <v>-</v>
          </cell>
        </row>
        <row r="246">
          <cell r="A246" t="str">
            <v>172RET</v>
          </cell>
          <cell r="B246">
            <v>172</v>
          </cell>
          <cell r="C246" t="str">
            <v>RET</v>
          </cell>
          <cell r="D246" t="str">
            <v>Refrigeration</v>
          </cell>
          <cell r="E246" t="str">
            <v>Refrigeration Tune Up</v>
          </cell>
          <cell r="F246" t="str">
            <v>Commercial</v>
          </cell>
          <cell r="G246" t="str">
            <v>Y</v>
          </cell>
          <cell r="M246" t="str">
            <v>RET</v>
          </cell>
          <cell r="N246" t="str">
            <v>Un-tuned refrigeration system</v>
          </cell>
          <cell r="O246">
            <v>2020</v>
          </cell>
          <cell r="P246">
            <v>2029</v>
          </cell>
          <cell r="Q246" t="str">
            <v>Grocery</v>
          </cell>
          <cell r="R246" t="str">
            <v/>
          </cell>
          <cell r="S246">
            <v>0</v>
          </cell>
          <cell r="T246">
            <v>0</v>
          </cell>
          <cell r="U246">
            <v>0</v>
          </cell>
          <cell r="V246">
            <v>0</v>
          </cell>
          <cell r="W246">
            <v>6.0563540521066321E-2</v>
          </cell>
          <cell r="X246" t="str">
            <v>-</v>
          </cell>
          <cell r="Y246" t="str">
            <v>Xcel Energy Triennial Plan</v>
          </cell>
          <cell r="Z246" t="e">
            <v>#VALUE!</v>
          </cell>
          <cell r="AA246">
            <v>0</v>
          </cell>
          <cell r="AB246">
            <v>0</v>
          </cell>
          <cell r="AC246">
            <v>0</v>
          </cell>
          <cell r="AD246">
            <v>6.5580199043854398E-2</v>
          </cell>
          <cell r="AE246" t="str">
            <v>Xcel Energy Triennial Plan</v>
          </cell>
          <cell r="AF246" t="e">
            <v>#VALUE!</v>
          </cell>
          <cell r="AG246">
            <v>0</v>
          </cell>
          <cell r="AH246">
            <v>0</v>
          </cell>
          <cell r="AI246">
            <v>0</v>
          </cell>
          <cell r="AJ246">
            <v>0</v>
          </cell>
          <cell r="AK246">
            <v>0</v>
          </cell>
          <cell r="AL246" t="str">
            <v>-</v>
          </cell>
          <cell r="AM246" t="str">
            <v>-</v>
          </cell>
          <cell r="AN246" t="str">
            <v/>
          </cell>
          <cell r="AO246">
            <v>0</v>
          </cell>
          <cell r="AP246" t="str">
            <v>-</v>
          </cell>
          <cell r="AQ246">
            <v>0</v>
          </cell>
          <cell r="AR246" t="str">
            <v>-</v>
          </cell>
          <cell r="AS246">
            <v>0</v>
          </cell>
          <cell r="AT246" t="str">
            <v/>
          </cell>
          <cell r="AU246">
            <v>0</v>
          </cell>
          <cell r="AV246" t="str">
            <v>-</v>
          </cell>
          <cell r="AW246">
            <v>0</v>
          </cell>
          <cell r="AX246" t="str">
            <v>-</v>
          </cell>
          <cell r="AY246">
            <v>0</v>
          </cell>
          <cell r="AZ246" t="str">
            <v/>
          </cell>
          <cell r="BA246">
            <v>0</v>
          </cell>
          <cell r="BB246" t="str">
            <v>-</v>
          </cell>
          <cell r="BC246">
            <v>0</v>
          </cell>
          <cell r="BD246" t="str">
            <v>-</v>
          </cell>
          <cell r="BE246">
            <v>0</v>
          </cell>
          <cell r="BF246" t="str">
            <v/>
          </cell>
          <cell r="BG246">
            <v>0</v>
          </cell>
          <cell r="BH246" t="str">
            <v>-</v>
          </cell>
          <cell r="BI246">
            <v>0</v>
          </cell>
          <cell r="BJ246" t="str">
            <v>-</v>
          </cell>
          <cell r="BK246">
            <v>0</v>
          </cell>
          <cell r="BL246">
            <v>0</v>
          </cell>
          <cell r="BM246" t="str">
            <v>-</v>
          </cell>
          <cell r="BN246">
            <v>7</v>
          </cell>
          <cell r="BO246" t="str">
            <v/>
          </cell>
          <cell r="BP246">
            <v>0</v>
          </cell>
          <cell r="BQ246">
            <v>0</v>
          </cell>
          <cell r="BR246" t="str">
            <v>-</v>
          </cell>
          <cell r="BS246">
            <v>0</v>
          </cell>
          <cell r="BT246">
            <v>0</v>
          </cell>
          <cell r="BU246" t="str">
            <v>-</v>
          </cell>
        </row>
        <row r="247">
          <cell r="A247" t="str">
            <v>173MD</v>
          </cell>
          <cell r="B247">
            <v>173</v>
          </cell>
          <cell r="C247" t="str">
            <v>MD</v>
          </cell>
          <cell r="D247" t="str">
            <v>Refrigeration</v>
          </cell>
          <cell r="E247" t="str">
            <v>Energy Star Ice Machine</v>
          </cell>
          <cell r="F247" t="str">
            <v>Commercial</v>
          </cell>
          <cell r="G247" t="str">
            <v>Y</v>
          </cell>
          <cell r="M247" t="str">
            <v>NC, RENO, REPL</v>
          </cell>
          <cell r="N247" t="str">
            <v>Code compliant Ice Machine</v>
          </cell>
          <cell r="O247">
            <v>2020</v>
          </cell>
          <cell r="P247">
            <v>2029</v>
          </cell>
          <cell r="Q247" t="str">
            <v>Grocery</v>
          </cell>
          <cell r="R247" t="str">
            <v/>
          </cell>
          <cell r="S247">
            <v>0</v>
          </cell>
          <cell r="T247">
            <v>0</v>
          </cell>
          <cell r="U247">
            <v>0</v>
          </cell>
          <cell r="V247">
            <v>0</v>
          </cell>
          <cell r="W247">
            <v>0.19324178824188931</v>
          </cell>
          <cell r="X247" t="str">
            <v>-</v>
          </cell>
          <cell r="Y247" t="str">
            <v>MN TRM, NY Commercial Baseline Data</v>
          </cell>
          <cell r="Z247" t="e">
            <v>#VALUE!</v>
          </cell>
          <cell r="AA247">
            <v>0</v>
          </cell>
          <cell r="AB247">
            <v>0</v>
          </cell>
          <cell r="AC247">
            <v>0</v>
          </cell>
          <cell r="AD247">
            <v>8.3356792943446917E-2</v>
          </cell>
          <cell r="AE247" t="str">
            <v>MN TRM</v>
          </cell>
          <cell r="AF247" t="e">
            <v>#VALUE!</v>
          </cell>
          <cell r="AG247">
            <v>0</v>
          </cell>
          <cell r="AH247">
            <v>0</v>
          </cell>
          <cell r="AI247">
            <v>0</v>
          </cell>
          <cell r="AJ247">
            <v>0</v>
          </cell>
          <cell r="AK247">
            <v>0</v>
          </cell>
          <cell r="AL247" t="str">
            <v>-</v>
          </cell>
          <cell r="AM247" t="str">
            <v>-</v>
          </cell>
          <cell r="AN247" t="str">
            <v/>
          </cell>
          <cell r="AO247">
            <v>0</v>
          </cell>
          <cell r="AP247" t="str">
            <v>-</v>
          </cell>
          <cell r="AQ247">
            <v>0</v>
          </cell>
          <cell r="AR247" t="str">
            <v>-</v>
          </cell>
          <cell r="AS247">
            <v>0</v>
          </cell>
          <cell r="AT247" t="str">
            <v/>
          </cell>
          <cell r="AU247">
            <v>0</v>
          </cell>
          <cell r="AV247" t="str">
            <v>-</v>
          </cell>
          <cell r="AW247">
            <v>0</v>
          </cell>
          <cell r="AX247" t="str">
            <v>-</v>
          </cell>
          <cell r="AY247">
            <v>0</v>
          </cell>
          <cell r="AZ247" t="str">
            <v/>
          </cell>
          <cell r="BA247">
            <v>0</v>
          </cell>
          <cell r="BB247" t="str">
            <v>-</v>
          </cell>
          <cell r="BC247">
            <v>0</v>
          </cell>
          <cell r="BD247" t="str">
            <v>-</v>
          </cell>
          <cell r="BE247">
            <v>0</v>
          </cell>
          <cell r="BF247" t="str">
            <v/>
          </cell>
          <cell r="BG247">
            <v>0</v>
          </cell>
          <cell r="BH247" t="str">
            <v>-</v>
          </cell>
          <cell r="BI247">
            <v>0</v>
          </cell>
          <cell r="BJ247" t="str">
            <v>-</v>
          </cell>
          <cell r="BK247">
            <v>0</v>
          </cell>
          <cell r="BL247">
            <v>0</v>
          </cell>
          <cell r="BM247" t="str">
            <v>-</v>
          </cell>
          <cell r="BN247">
            <v>12</v>
          </cell>
          <cell r="BO247" t="str">
            <v/>
          </cell>
          <cell r="BP247">
            <v>0</v>
          </cell>
          <cell r="BQ247">
            <v>0</v>
          </cell>
          <cell r="BR247" t="str">
            <v>-</v>
          </cell>
          <cell r="BS247">
            <v>0</v>
          </cell>
          <cell r="BT247">
            <v>0</v>
          </cell>
          <cell r="BU247" t="str">
            <v>-</v>
          </cell>
        </row>
        <row r="248">
          <cell r="A248" t="str">
            <v>174RET</v>
          </cell>
          <cell r="B248">
            <v>174</v>
          </cell>
          <cell r="C248" t="str">
            <v>RET</v>
          </cell>
          <cell r="D248" t="str">
            <v>Refrigeration</v>
          </cell>
          <cell r="E248" t="str">
            <v>Walk In Cooler Retrofit</v>
          </cell>
          <cell r="F248" t="str">
            <v>Commercial</v>
          </cell>
          <cell r="G248" t="str">
            <v>Y</v>
          </cell>
          <cell r="M248" t="str">
            <v>RET</v>
          </cell>
          <cell r="N248" t="str">
            <v>Existing Walk-in cooler</v>
          </cell>
          <cell r="O248">
            <v>2020</v>
          </cell>
          <cell r="P248">
            <v>2029</v>
          </cell>
          <cell r="Q248" t="str">
            <v>Grocery</v>
          </cell>
          <cell r="R248" t="str">
            <v/>
          </cell>
          <cell r="S248">
            <v>0</v>
          </cell>
          <cell r="T248">
            <v>0</v>
          </cell>
          <cell r="U248">
            <v>0</v>
          </cell>
          <cell r="V248">
            <v>0</v>
          </cell>
          <cell r="W248">
            <v>0.16833452391039</v>
          </cell>
          <cell r="X248" t="str">
            <v>-</v>
          </cell>
          <cell r="Y248" t="str">
            <v>EVT Refrigeration Analysis Tool</v>
          </cell>
          <cell r="Z248" t="e">
            <v>#VALUE!</v>
          </cell>
          <cell r="AA248">
            <v>0</v>
          </cell>
          <cell r="AB248">
            <v>0</v>
          </cell>
          <cell r="AC248">
            <v>0</v>
          </cell>
          <cell r="AD248">
            <v>0.18744394931692901</v>
          </cell>
          <cell r="AE248" t="str">
            <v>EVT Refrigeration Analysis Tool</v>
          </cell>
          <cell r="AF248" t="e">
            <v>#VALUE!</v>
          </cell>
          <cell r="AG248">
            <v>0</v>
          </cell>
          <cell r="AH248">
            <v>0</v>
          </cell>
          <cell r="AI248">
            <v>0</v>
          </cell>
          <cell r="AJ248">
            <v>0</v>
          </cell>
          <cell r="AK248">
            <v>0</v>
          </cell>
          <cell r="AL248" t="str">
            <v>-</v>
          </cell>
          <cell r="AM248" t="str">
            <v>-</v>
          </cell>
          <cell r="AN248" t="str">
            <v/>
          </cell>
          <cell r="AO248">
            <v>0</v>
          </cell>
          <cell r="AP248" t="str">
            <v>-</v>
          </cell>
          <cell r="AQ248">
            <v>0</v>
          </cell>
          <cell r="AR248" t="str">
            <v>-</v>
          </cell>
          <cell r="AS248">
            <v>0</v>
          </cell>
          <cell r="AT248" t="str">
            <v/>
          </cell>
          <cell r="AU248">
            <v>0</v>
          </cell>
          <cell r="AV248" t="str">
            <v>-</v>
          </cell>
          <cell r="AW248">
            <v>0</v>
          </cell>
          <cell r="AX248" t="str">
            <v>-</v>
          </cell>
          <cell r="AY248">
            <v>0</v>
          </cell>
          <cell r="AZ248" t="str">
            <v/>
          </cell>
          <cell r="BA248">
            <v>0</v>
          </cell>
          <cell r="BB248" t="str">
            <v>-</v>
          </cell>
          <cell r="BC248">
            <v>0</v>
          </cell>
          <cell r="BD248" t="str">
            <v>-</v>
          </cell>
          <cell r="BE248">
            <v>0</v>
          </cell>
          <cell r="BF248" t="str">
            <v/>
          </cell>
          <cell r="BG248">
            <v>0</v>
          </cell>
          <cell r="BH248" t="str">
            <v>-</v>
          </cell>
          <cell r="BI248">
            <v>0</v>
          </cell>
          <cell r="BJ248" t="str">
            <v>-</v>
          </cell>
          <cell r="BK248">
            <v>0</v>
          </cell>
          <cell r="BL248">
            <v>0</v>
          </cell>
          <cell r="BM248" t="str">
            <v>-</v>
          </cell>
          <cell r="BN248">
            <v>16</v>
          </cell>
          <cell r="BO248" t="str">
            <v/>
          </cell>
          <cell r="BP248">
            <v>0</v>
          </cell>
          <cell r="BQ248">
            <v>0</v>
          </cell>
          <cell r="BR248" t="str">
            <v>-</v>
          </cell>
          <cell r="BS248">
            <v>0</v>
          </cell>
          <cell r="BT248">
            <v>0</v>
          </cell>
          <cell r="BU248" t="str">
            <v>-</v>
          </cell>
        </row>
        <row r="249">
          <cell r="A249" t="str">
            <v>175MD</v>
          </cell>
          <cell r="B249">
            <v>175</v>
          </cell>
          <cell r="C249" t="str">
            <v>MD</v>
          </cell>
          <cell r="D249" t="str">
            <v>Refrigeration</v>
          </cell>
          <cell r="E249" t="str">
            <v>High Efficiency Built Up Refrigeration</v>
          </cell>
          <cell r="F249" t="str">
            <v>Commercial</v>
          </cell>
          <cell r="G249" t="str">
            <v>Y</v>
          </cell>
          <cell r="M249" t="str">
            <v>NC, RENO</v>
          </cell>
          <cell r="N249" t="str">
            <v>Built-up refrigeration system installed according to standard practices</v>
          </cell>
          <cell r="O249">
            <v>2020</v>
          </cell>
          <cell r="P249">
            <v>2029</v>
          </cell>
          <cell r="Q249" t="str">
            <v>Grocery</v>
          </cell>
          <cell r="R249" t="str">
            <v/>
          </cell>
          <cell r="S249">
            <v>0</v>
          </cell>
          <cell r="T249">
            <v>0</v>
          </cell>
          <cell r="U249">
            <v>0</v>
          </cell>
          <cell r="V249">
            <v>0</v>
          </cell>
          <cell r="W249">
            <v>0.253</v>
          </cell>
          <cell r="X249" t="str">
            <v>-</v>
          </cell>
          <cell r="Y249" t="str">
            <v>Navigant Refrigeration Report</v>
          </cell>
          <cell r="Z249" t="e">
            <v>#VALUE!</v>
          </cell>
          <cell r="AA249">
            <v>0</v>
          </cell>
          <cell r="AB249">
            <v>0</v>
          </cell>
          <cell r="AC249">
            <v>0</v>
          </cell>
          <cell r="AD249">
            <v>0.48</v>
          </cell>
          <cell r="AE249" t="str">
            <v>Navigant Refrigeration Report</v>
          </cell>
          <cell r="AF249" t="e">
            <v>#VALUE!</v>
          </cell>
          <cell r="AG249">
            <v>0</v>
          </cell>
          <cell r="AH249">
            <v>0</v>
          </cell>
          <cell r="AI249">
            <v>0</v>
          </cell>
          <cell r="AJ249">
            <v>0</v>
          </cell>
          <cell r="AK249">
            <v>0</v>
          </cell>
          <cell r="AL249" t="str">
            <v>-</v>
          </cell>
          <cell r="AM249" t="str">
            <v>-</v>
          </cell>
          <cell r="AN249" t="str">
            <v/>
          </cell>
          <cell r="AO249">
            <v>0</v>
          </cell>
          <cell r="AP249" t="str">
            <v>-</v>
          </cell>
          <cell r="AQ249">
            <v>0</v>
          </cell>
          <cell r="AR249" t="str">
            <v>-</v>
          </cell>
          <cell r="AS249">
            <v>0</v>
          </cell>
          <cell r="AT249" t="str">
            <v/>
          </cell>
          <cell r="AU249">
            <v>0</v>
          </cell>
          <cell r="AV249" t="str">
            <v>-</v>
          </cell>
          <cell r="AW249">
            <v>0</v>
          </cell>
          <cell r="AX249" t="str">
            <v>-</v>
          </cell>
          <cell r="AY249">
            <v>0</v>
          </cell>
          <cell r="AZ249" t="str">
            <v/>
          </cell>
          <cell r="BA249">
            <v>0</v>
          </cell>
          <cell r="BB249" t="str">
            <v>-</v>
          </cell>
          <cell r="BC249">
            <v>0</v>
          </cell>
          <cell r="BD249" t="str">
            <v>-</v>
          </cell>
          <cell r="BE249">
            <v>0</v>
          </cell>
          <cell r="BF249" t="str">
            <v/>
          </cell>
          <cell r="BG249">
            <v>0</v>
          </cell>
          <cell r="BH249" t="str">
            <v>-</v>
          </cell>
          <cell r="BI249">
            <v>0</v>
          </cell>
          <cell r="BJ249" t="str">
            <v>-</v>
          </cell>
          <cell r="BK249">
            <v>0</v>
          </cell>
          <cell r="BL249">
            <v>0</v>
          </cell>
          <cell r="BM249" t="str">
            <v>-</v>
          </cell>
          <cell r="BN249">
            <v>10</v>
          </cell>
          <cell r="BO249" t="str">
            <v/>
          </cell>
          <cell r="BP249">
            <v>0</v>
          </cell>
          <cell r="BQ249">
            <v>0</v>
          </cell>
          <cell r="BR249" t="str">
            <v>-</v>
          </cell>
          <cell r="BS249">
            <v>0</v>
          </cell>
          <cell r="BT249">
            <v>0</v>
          </cell>
          <cell r="BU249" t="str">
            <v>-</v>
          </cell>
        </row>
        <row r="250">
          <cell r="A250" t="str">
            <v>175RET</v>
          </cell>
          <cell r="B250">
            <v>175</v>
          </cell>
          <cell r="C250" t="str">
            <v>RET</v>
          </cell>
          <cell r="D250" t="str">
            <v>Refrigeration</v>
          </cell>
          <cell r="E250" t="str">
            <v>High Efficiency Built Up Refrigeration</v>
          </cell>
          <cell r="F250" t="str">
            <v>Commercial</v>
          </cell>
          <cell r="G250" t="str">
            <v>Y</v>
          </cell>
          <cell r="M250" t="str">
            <v>RET</v>
          </cell>
          <cell r="N250" t="str">
            <v>Built-up refrigeration system installed according to standard practices</v>
          </cell>
          <cell r="O250">
            <v>2020</v>
          </cell>
          <cell r="P250">
            <v>2029</v>
          </cell>
          <cell r="Q250" t="str">
            <v>Grocery</v>
          </cell>
          <cell r="R250" t="str">
            <v/>
          </cell>
          <cell r="S250">
            <v>0</v>
          </cell>
          <cell r="T250">
            <v>0</v>
          </cell>
          <cell r="U250">
            <v>0</v>
          </cell>
          <cell r="V250">
            <v>0</v>
          </cell>
          <cell r="W250">
            <v>0.314</v>
          </cell>
          <cell r="X250" t="str">
            <v>-</v>
          </cell>
          <cell r="Y250" t="str">
            <v>-</v>
          </cell>
          <cell r="Z250" t="e">
            <v>#VALUE!</v>
          </cell>
          <cell r="AA250">
            <v>0</v>
          </cell>
          <cell r="AB250">
            <v>0</v>
          </cell>
          <cell r="AC250">
            <v>0</v>
          </cell>
          <cell r="AD250">
            <v>2.12</v>
          </cell>
          <cell r="AE250" t="str">
            <v>-</v>
          </cell>
          <cell r="AF250" t="e">
            <v>#VALUE!</v>
          </cell>
          <cell r="AG250">
            <v>10</v>
          </cell>
          <cell r="AH250">
            <v>6</v>
          </cell>
          <cell r="AI250">
            <v>0</v>
          </cell>
          <cell r="AJ250">
            <v>2.1800000000000002</v>
          </cell>
          <cell r="AK250">
            <v>0.74</v>
          </cell>
          <cell r="AL250" t="str">
            <v>-</v>
          </cell>
          <cell r="AM250" t="str">
            <v>-</v>
          </cell>
          <cell r="AN250" t="str">
            <v/>
          </cell>
          <cell r="AO250">
            <v>0</v>
          </cell>
          <cell r="AP250" t="str">
            <v>-</v>
          </cell>
          <cell r="AQ250">
            <v>0</v>
          </cell>
          <cell r="AR250" t="str">
            <v>-</v>
          </cell>
          <cell r="AS250">
            <v>0</v>
          </cell>
          <cell r="AT250" t="str">
            <v/>
          </cell>
          <cell r="AU250">
            <v>0</v>
          </cell>
          <cell r="AV250" t="str">
            <v>-</v>
          </cell>
          <cell r="AW250">
            <v>0</v>
          </cell>
          <cell r="AX250" t="str">
            <v>-</v>
          </cell>
          <cell r="AY250">
            <v>0</v>
          </cell>
          <cell r="AZ250" t="str">
            <v/>
          </cell>
          <cell r="BA250">
            <v>0</v>
          </cell>
          <cell r="BB250" t="str">
            <v>-</v>
          </cell>
          <cell r="BC250">
            <v>0</v>
          </cell>
          <cell r="BD250" t="str">
            <v>-</v>
          </cell>
          <cell r="BE250">
            <v>0</v>
          </cell>
          <cell r="BF250" t="str">
            <v/>
          </cell>
          <cell r="BG250">
            <v>0</v>
          </cell>
          <cell r="BH250" t="str">
            <v>-</v>
          </cell>
          <cell r="BI250">
            <v>0</v>
          </cell>
          <cell r="BJ250" t="str">
            <v>-</v>
          </cell>
          <cell r="BK250">
            <v>0</v>
          </cell>
          <cell r="BL250">
            <v>0</v>
          </cell>
          <cell r="BM250" t="str">
            <v>-</v>
          </cell>
          <cell r="BN250">
            <v>10</v>
          </cell>
          <cell r="BO250" t="str">
            <v/>
          </cell>
          <cell r="BP250">
            <v>0</v>
          </cell>
          <cell r="BQ250">
            <v>0</v>
          </cell>
          <cell r="BR250" t="str">
            <v>-</v>
          </cell>
          <cell r="BS250">
            <v>0</v>
          </cell>
          <cell r="BT250">
            <v>0</v>
          </cell>
          <cell r="BU250" t="str">
            <v>-</v>
          </cell>
        </row>
        <row r="251">
          <cell r="A251" t="str">
            <v>176RET</v>
          </cell>
          <cell r="B251">
            <v>176</v>
          </cell>
          <cell r="C251" t="str">
            <v>RET</v>
          </cell>
          <cell r="D251" t="str">
            <v>Refrigeration</v>
          </cell>
          <cell r="E251" t="str">
            <v>Refrigerator or Freezer Door Gasket Replacement</v>
          </cell>
          <cell r="F251" t="str">
            <v>Commercial</v>
          </cell>
          <cell r="G251" t="str">
            <v>Y</v>
          </cell>
          <cell r="M251" t="str">
            <v>RET</v>
          </cell>
          <cell r="N251" t="str">
            <v>Failed door gasket</v>
          </cell>
          <cell r="O251">
            <v>2020</v>
          </cell>
          <cell r="P251">
            <v>2029</v>
          </cell>
          <cell r="Q251" t="str">
            <v>Grocery</v>
          </cell>
          <cell r="R251" t="str">
            <v/>
          </cell>
          <cell r="S251">
            <v>0</v>
          </cell>
          <cell r="T251">
            <v>0</v>
          </cell>
          <cell r="U251">
            <v>0</v>
          </cell>
          <cell r="V251">
            <v>0</v>
          </cell>
          <cell r="W251">
            <v>0</v>
          </cell>
          <cell r="X251" t="str">
            <v>-</v>
          </cell>
          <cell r="Y251" t="str">
            <v>NY TRM V6.1</v>
          </cell>
          <cell r="Z251" t="e">
            <v>#VALUE!</v>
          </cell>
          <cell r="AA251">
            <v>0</v>
          </cell>
          <cell r="AB251">
            <v>0</v>
          </cell>
          <cell r="AC251">
            <v>0</v>
          </cell>
          <cell r="AD251">
            <v>0</v>
          </cell>
          <cell r="AE251" t="str">
            <v>Online Search</v>
          </cell>
          <cell r="AF251" t="e">
            <v>#VALUE!</v>
          </cell>
          <cell r="AG251">
            <v>0</v>
          </cell>
          <cell r="AH251">
            <v>0</v>
          </cell>
          <cell r="AI251">
            <v>0</v>
          </cell>
          <cell r="AJ251">
            <v>0</v>
          </cell>
          <cell r="AK251">
            <v>0</v>
          </cell>
          <cell r="AL251" t="str">
            <v>-</v>
          </cell>
          <cell r="AM251" t="str">
            <v>-</v>
          </cell>
          <cell r="AN251" t="str">
            <v/>
          </cell>
          <cell r="AO251">
            <v>0</v>
          </cell>
          <cell r="AP251" t="str">
            <v>-</v>
          </cell>
          <cell r="AQ251">
            <v>0</v>
          </cell>
          <cell r="AR251" t="str">
            <v>-</v>
          </cell>
          <cell r="AS251">
            <v>0</v>
          </cell>
          <cell r="AT251" t="str">
            <v/>
          </cell>
          <cell r="AU251">
            <v>0</v>
          </cell>
          <cell r="AV251" t="str">
            <v>-</v>
          </cell>
          <cell r="AW251">
            <v>0</v>
          </cell>
          <cell r="AX251" t="str">
            <v>-</v>
          </cell>
          <cell r="AY251">
            <v>0</v>
          </cell>
          <cell r="AZ251" t="str">
            <v/>
          </cell>
          <cell r="BA251">
            <v>0</v>
          </cell>
          <cell r="BB251" t="str">
            <v>-</v>
          </cell>
          <cell r="BC251">
            <v>0</v>
          </cell>
          <cell r="BD251" t="str">
            <v>-</v>
          </cell>
          <cell r="BE251">
            <v>0</v>
          </cell>
          <cell r="BF251" t="str">
            <v/>
          </cell>
          <cell r="BG251">
            <v>0</v>
          </cell>
          <cell r="BH251" t="str">
            <v>-</v>
          </cell>
          <cell r="BI251">
            <v>0</v>
          </cell>
          <cell r="BJ251" t="str">
            <v>-</v>
          </cell>
          <cell r="BK251">
            <v>0</v>
          </cell>
          <cell r="BL251">
            <v>0</v>
          </cell>
          <cell r="BM251" t="str">
            <v>-</v>
          </cell>
          <cell r="BN251">
            <v>4</v>
          </cell>
          <cell r="BO251" t="str">
            <v/>
          </cell>
          <cell r="BP251">
            <v>0</v>
          </cell>
          <cell r="BQ251">
            <v>0</v>
          </cell>
          <cell r="BR251" t="str">
            <v>-</v>
          </cell>
          <cell r="BS251">
            <v>0</v>
          </cell>
          <cell r="BT251">
            <v>0</v>
          </cell>
          <cell r="BU251" t="str">
            <v>-</v>
          </cell>
        </row>
        <row r="252">
          <cell r="A252" t="str">
            <v>177MD</v>
          </cell>
          <cell r="B252">
            <v>177</v>
          </cell>
          <cell r="C252" t="str">
            <v>MD</v>
          </cell>
          <cell r="D252" t="str">
            <v>Appliances</v>
          </cell>
          <cell r="E252" t="str">
            <v>ENERGY STAR Dehumidifier</v>
          </cell>
          <cell r="F252" t="str">
            <v>Commercial</v>
          </cell>
          <cell r="G252" t="str">
            <v>Y</v>
          </cell>
          <cell r="M252" t="str">
            <v>NC,RENO,REPL</v>
          </cell>
          <cell r="N252" t="str">
            <v>Standard Dehumidifier</v>
          </cell>
          <cell r="O252">
            <v>2020</v>
          </cell>
          <cell r="P252">
            <v>2029</v>
          </cell>
          <cell r="Q252" t="str">
            <v>Small Office</v>
          </cell>
          <cell r="R252" t="str">
            <v/>
          </cell>
          <cell r="S252">
            <v>0</v>
          </cell>
          <cell r="T252">
            <v>0</v>
          </cell>
          <cell r="U252">
            <v>1632</v>
          </cell>
          <cell r="V252">
            <v>171.49715201465199</v>
          </cell>
          <cell r="W252">
            <v>0.21916666666666668</v>
          </cell>
          <cell r="X252" t="str">
            <v>-</v>
          </cell>
          <cell r="Y252" t="str">
            <v>NY TRM Version 6.1</v>
          </cell>
          <cell r="Z252" t="e">
            <v>#VALUE!</v>
          </cell>
          <cell r="AA252">
            <v>0</v>
          </cell>
          <cell r="AB252">
            <v>0</v>
          </cell>
          <cell r="AC252">
            <v>49.25</v>
          </cell>
          <cell r="AD252">
            <v>0.28717678061378121</v>
          </cell>
          <cell r="AE252" t="str">
            <v>MN TRM 2016, pp. 251-253</v>
          </cell>
          <cell r="AF252" t="e">
            <v>#VALUE!</v>
          </cell>
          <cell r="AG252">
            <v>0</v>
          </cell>
          <cell r="AH252">
            <v>0</v>
          </cell>
          <cell r="AI252">
            <v>0</v>
          </cell>
          <cell r="AJ252">
            <v>0</v>
          </cell>
          <cell r="AK252">
            <v>0</v>
          </cell>
          <cell r="AL252" t="str">
            <v>-</v>
          </cell>
          <cell r="AM252" t="str">
            <v>-</v>
          </cell>
          <cell r="AN252" t="str">
            <v/>
          </cell>
          <cell r="AO252">
            <v>0</v>
          </cell>
          <cell r="AP252" t="str">
            <v>-</v>
          </cell>
          <cell r="AQ252">
            <v>0</v>
          </cell>
          <cell r="AR252" t="str">
            <v>-</v>
          </cell>
          <cell r="AS252">
            <v>0</v>
          </cell>
          <cell r="AT252" t="str">
            <v/>
          </cell>
          <cell r="AU252">
            <v>0</v>
          </cell>
          <cell r="AV252" t="str">
            <v>-</v>
          </cell>
          <cell r="AW252">
            <v>0</v>
          </cell>
          <cell r="AX252" t="str">
            <v>-</v>
          </cell>
          <cell r="AY252">
            <v>0</v>
          </cell>
          <cell r="AZ252" t="str">
            <v/>
          </cell>
          <cell r="BA252">
            <v>0</v>
          </cell>
          <cell r="BB252" t="str">
            <v>-</v>
          </cell>
          <cell r="BC252">
            <v>0</v>
          </cell>
          <cell r="BD252" t="str">
            <v>-</v>
          </cell>
          <cell r="BE252">
            <v>0</v>
          </cell>
          <cell r="BF252" t="str">
            <v/>
          </cell>
          <cell r="BG252">
            <v>0</v>
          </cell>
          <cell r="BH252" t="str">
            <v>-</v>
          </cell>
          <cell r="BI252">
            <v>0</v>
          </cell>
          <cell r="BJ252" t="str">
            <v>-</v>
          </cell>
          <cell r="BK252">
            <v>0</v>
          </cell>
          <cell r="BL252">
            <v>0</v>
          </cell>
          <cell r="BM252" t="str">
            <v>-</v>
          </cell>
          <cell r="BN252">
            <v>12</v>
          </cell>
          <cell r="BO252" t="str">
            <v/>
          </cell>
          <cell r="BP252">
            <v>0</v>
          </cell>
          <cell r="BQ252">
            <v>0</v>
          </cell>
          <cell r="BR252" t="str">
            <v>-</v>
          </cell>
          <cell r="BS252">
            <v>0</v>
          </cell>
          <cell r="BT252">
            <v>0</v>
          </cell>
          <cell r="BU252" t="str">
            <v>-</v>
          </cell>
        </row>
        <row r="253">
          <cell r="A253" t="str">
            <v>178MD</v>
          </cell>
          <cell r="B253">
            <v>178</v>
          </cell>
          <cell r="C253" t="str">
            <v>MD</v>
          </cell>
          <cell r="D253" t="str">
            <v>Appliances</v>
          </cell>
          <cell r="E253" t="str">
            <v>Clothes Washer Elec WH</v>
          </cell>
          <cell r="F253" t="str">
            <v>Commercial</v>
          </cell>
          <cell r="G253" t="str">
            <v>Y</v>
          </cell>
          <cell r="M253" t="str">
            <v>NC,RENO,REPL</v>
          </cell>
          <cell r="N253" t="str">
            <v/>
          </cell>
          <cell r="O253">
            <v>2020</v>
          </cell>
          <cell r="P253">
            <v>2029</v>
          </cell>
          <cell r="Q253" t="str">
            <v>Lodging</v>
          </cell>
          <cell r="R253" t="str">
            <v>per washer</v>
          </cell>
          <cell r="S253">
            <v>0</v>
          </cell>
          <cell r="T253">
            <v>0</v>
          </cell>
          <cell r="U253">
            <v>265</v>
          </cell>
          <cell r="V253">
            <v>125.7509080126549</v>
          </cell>
          <cell r="W253">
            <v>0.59751037344398339</v>
          </cell>
          <cell r="X253" t="str">
            <v>-</v>
          </cell>
          <cell r="Y253" t="str">
            <v>NEEP Mid Atlantic TRM, Version 8</v>
          </cell>
          <cell r="Z253" t="e">
            <v>#VALUE!</v>
          </cell>
          <cell r="AA253">
            <v>0</v>
          </cell>
          <cell r="AB253">
            <v>0</v>
          </cell>
          <cell r="AC253">
            <v>200</v>
          </cell>
          <cell r="AD253">
            <v>1.5904457722076493</v>
          </cell>
          <cell r="AE253" t="str">
            <v>NEEP Mid Atlantic TRM, Version 8</v>
          </cell>
          <cell r="AF253" t="e">
            <v>#VALUE!</v>
          </cell>
          <cell r="AG253">
            <v>0</v>
          </cell>
          <cell r="AH253">
            <v>0</v>
          </cell>
          <cell r="AI253">
            <v>0</v>
          </cell>
          <cell r="AJ253">
            <v>0</v>
          </cell>
          <cell r="AK253">
            <v>0</v>
          </cell>
          <cell r="AL253" t="str">
            <v>-</v>
          </cell>
          <cell r="AM253" t="str">
            <v>-</v>
          </cell>
          <cell r="AN253" t="str">
            <v/>
          </cell>
          <cell r="AO253">
            <v>0</v>
          </cell>
          <cell r="AP253" t="str">
            <v>-</v>
          </cell>
          <cell r="AQ253">
            <v>0</v>
          </cell>
          <cell r="AR253" t="str">
            <v>-</v>
          </cell>
          <cell r="AS253">
            <v>0</v>
          </cell>
          <cell r="AT253" t="str">
            <v/>
          </cell>
          <cell r="AU253">
            <v>0</v>
          </cell>
          <cell r="AV253" t="str">
            <v>-</v>
          </cell>
          <cell r="AW253">
            <v>0</v>
          </cell>
          <cell r="AX253" t="str">
            <v>-</v>
          </cell>
          <cell r="AY253">
            <v>0</v>
          </cell>
          <cell r="AZ253" t="str">
            <v/>
          </cell>
          <cell r="BA253">
            <v>0</v>
          </cell>
          <cell r="BB253" t="str">
            <v>-</v>
          </cell>
          <cell r="BC253">
            <v>0</v>
          </cell>
          <cell r="BD253" t="str">
            <v>-</v>
          </cell>
          <cell r="BE253">
            <v>0</v>
          </cell>
          <cell r="BF253" t="str">
            <v/>
          </cell>
          <cell r="BG253">
            <v>0</v>
          </cell>
          <cell r="BH253" t="str">
            <v>-</v>
          </cell>
          <cell r="BI253">
            <v>0</v>
          </cell>
          <cell r="BJ253" t="str">
            <v>-</v>
          </cell>
          <cell r="BK253">
            <v>0</v>
          </cell>
          <cell r="BL253">
            <v>0</v>
          </cell>
          <cell r="BM253" t="str">
            <v>-</v>
          </cell>
          <cell r="BN253">
            <v>7</v>
          </cell>
          <cell r="BO253" t="str">
            <v/>
          </cell>
          <cell r="BP253">
            <v>0</v>
          </cell>
          <cell r="BQ253">
            <v>0</v>
          </cell>
          <cell r="BR253" t="str">
            <v>-</v>
          </cell>
          <cell r="BS253">
            <v>11474.121750000002</v>
          </cell>
          <cell r="BT253">
            <v>91.24484213541669</v>
          </cell>
          <cell r="BU253" t="str">
            <v>-</v>
          </cell>
        </row>
        <row r="254">
          <cell r="A254" t="str">
            <v>179MD</v>
          </cell>
          <cell r="B254">
            <v>179</v>
          </cell>
          <cell r="C254" t="str">
            <v>MD</v>
          </cell>
          <cell r="D254" t="str">
            <v>Appliances</v>
          </cell>
          <cell r="E254" t="str">
            <v>Clothes Washer Elec WH</v>
          </cell>
          <cell r="F254" t="str">
            <v>Commercial</v>
          </cell>
          <cell r="G254" t="str">
            <v>Y</v>
          </cell>
          <cell r="M254" t="str">
            <v>NC,RENO,REPL</v>
          </cell>
          <cell r="N254" t="str">
            <v/>
          </cell>
          <cell r="O254">
            <v>2020</v>
          </cell>
          <cell r="P254">
            <v>2029</v>
          </cell>
          <cell r="Q254" t="str">
            <v>Lodging</v>
          </cell>
          <cell r="R254" t="str">
            <v>per washer</v>
          </cell>
          <cell r="S254">
            <v>0</v>
          </cell>
          <cell r="T254">
            <v>0</v>
          </cell>
          <cell r="U254">
            <v>265</v>
          </cell>
          <cell r="V254">
            <v>237.00162745476973</v>
          </cell>
          <cell r="W254">
            <v>8.5164434821172988E-2</v>
          </cell>
          <cell r="X254" t="str">
            <v>-</v>
          </cell>
          <cell r="Y254" t="str">
            <v>-</v>
          </cell>
          <cell r="Z254" t="e">
            <v>#VALUE!</v>
          </cell>
          <cell r="AA254">
            <v>0</v>
          </cell>
          <cell r="AB254">
            <v>0</v>
          </cell>
          <cell r="AC254">
            <v>0</v>
          </cell>
          <cell r="AD254">
            <v>0</v>
          </cell>
          <cell r="AE254" t="str">
            <v>-</v>
          </cell>
          <cell r="AF254" t="e">
            <v>#VALUE!</v>
          </cell>
          <cell r="AG254">
            <v>0</v>
          </cell>
          <cell r="AH254">
            <v>0</v>
          </cell>
          <cell r="AI254">
            <v>0</v>
          </cell>
          <cell r="AJ254">
            <v>0</v>
          </cell>
          <cell r="AK254">
            <v>0</v>
          </cell>
          <cell r="AL254" t="str">
            <v>-</v>
          </cell>
          <cell r="AM254" t="str">
            <v>-</v>
          </cell>
          <cell r="AN254" t="str">
            <v/>
          </cell>
          <cell r="AO254">
            <v>0</v>
          </cell>
          <cell r="AP254" t="str">
            <v>-</v>
          </cell>
          <cell r="AQ254">
            <v>0</v>
          </cell>
          <cell r="AR254" t="str">
            <v>-</v>
          </cell>
          <cell r="AS254">
            <v>0</v>
          </cell>
          <cell r="AT254" t="str">
            <v/>
          </cell>
          <cell r="AU254">
            <v>0</v>
          </cell>
          <cell r="AV254" t="str">
            <v>-</v>
          </cell>
          <cell r="AW254">
            <v>0</v>
          </cell>
          <cell r="AX254" t="str">
            <v>-</v>
          </cell>
          <cell r="AY254">
            <v>0</v>
          </cell>
          <cell r="AZ254" t="str">
            <v/>
          </cell>
          <cell r="BA254">
            <v>0</v>
          </cell>
          <cell r="BB254" t="str">
            <v>-</v>
          </cell>
          <cell r="BC254">
            <v>0</v>
          </cell>
          <cell r="BD254" t="str">
            <v>-</v>
          </cell>
          <cell r="BE254">
            <v>0</v>
          </cell>
          <cell r="BF254" t="str">
            <v/>
          </cell>
          <cell r="BG254">
            <v>0</v>
          </cell>
          <cell r="BH254" t="str">
            <v>-</v>
          </cell>
          <cell r="BI254">
            <v>0</v>
          </cell>
          <cell r="BJ254" t="str">
            <v>-</v>
          </cell>
          <cell r="BK254">
            <v>0</v>
          </cell>
          <cell r="BL254">
            <v>0</v>
          </cell>
          <cell r="BM254" t="str">
            <v>-</v>
          </cell>
          <cell r="BN254">
            <v>7</v>
          </cell>
          <cell r="BO254" t="str">
            <v/>
          </cell>
          <cell r="BP254">
            <v>0</v>
          </cell>
          <cell r="BQ254">
            <v>0</v>
          </cell>
          <cell r="BR254" t="str">
            <v>-</v>
          </cell>
          <cell r="BS254">
            <v>0</v>
          </cell>
          <cell r="BT254">
            <v>0</v>
          </cell>
          <cell r="BU254" t="str">
            <v>-</v>
          </cell>
        </row>
        <row r="255">
          <cell r="A255" t="str">
            <v>180MD</v>
          </cell>
          <cell r="B255">
            <v>180</v>
          </cell>
          <cell r="C255" t="str">
            <v>MD</v>
          </cell>
          <cell r="D255" t="str">
            <v>Water Heating</v>
          </cell>
          <cell r="E255" t="str">
            <v>Clothes Washer Elec WH</v>
          </cell>
          <cell r="F255" t="str">
            <v>Commercial</v>
          </cell>
          <cell r="G255" t="str">
            <v>Y</v>
          </cell>
          <cell r="M255" t="str">
            <v>NC,RENO,REPL</v>
          </cell>
          <cell r="N255" t="str">
            <v/>
          </cell>
          <cell r="O255">
            <v>2020</v>
          </cell>
          <cell r="P255">
            <v>2029</v>
          </cell>
          <cell r="Q255" t="str">
            <v>Lodging</v>
          </cell>
          <cell r="R255" t="str">
            <v>per washer</v>
          </cell>
          <cell r="S255">
            <v>0</v>
          </cell>
          <cell r="T255">
            <v>0</v>
          </cell>
          <cell r="U255">
            <v>265</v>
          </cell>
          <cell r="V255">
            <v>503.00363205061961</v>
          </cell>
          <cell r="W255">
            <v>0.59751037344398339</v>
          </cell>
          <cell r="X255" t="str">
            <v>-</v>
          </cell>
          <cell r="Y255" t="str">
            <v>-</v>
          </cell>
          <cell r="Z255" t="e">
            <v>#VALUE!</v>
          </cell>
          <cell r="AA255">
            <v>0</v>
          </cell>
          <cell r="AB255">
            <v>0</v>
          </cell>
          <cell r="AC255">
            <v>0</v>
          </cell>
          <cell r="AD255">
            <v>0</v>
          </cell>
          <cell r="AE255" t="str">
            <v>-</v>
          </cell>
          <cell r="AF255" t="e">
            <v>#VALUE!</v>
          </cell>
          <cell r="AG255">
            <v>0</v>
          </cell>
          <cell r="AH255">
            <v>0</v>
          </cell>
          <cell r="AI255">
            <v>0</v>
          </cell>
          <cell r="AJ255">
            <v>0</v>
          </cell>
          <cell r="AK255">
            <v>0</v>
          </cell>
          <cell r="AL255" t="str">
            <v>-</v>
          </cell>
          <cell r="AM255" t="str">
            <v>-</v>
          </cell>
          <cell r="AN255" t="str">
            <v/>
          </cell>
          <cell r="AO255">
            <v>0</v>
          </cell>
          <cell r="AP255" t="str">
            <v>-</v>
          </cell>
          <cell r="AQ255">
            <v>0</v>
          </cell>
          <cell r="AR255" t="str">
            <v>-</v>
          </cell>
          <cell r="AS255">
            <v>0</v>
          </cell>
          <cell r="AT255" t="str">
            <v/>
          </cell>
          <cell r="AU255">
            <v>0</v>
          </cell>
          <cell r="AV255" t="str">
            <v>-</v>
          </cell>
          <cell r="AW255">
            <v>0</v>
          </cell>
          <cell r="AX255" t="str">
            <v>-</v>
          </cell>
          <cell r="AY255">
            <v>0</v>
          </cell>
          <cell r="AZ255" t="str">
            <v/>
          </cell>
          <cell r="BA255">
            <v>0</v>
          </cell>
          <cell r="BB255" t="str">
            <v>-</v>
          </cell>
          <cell r="BC255">
            <v>0</v>
          </cell>
          <cell r="BD255" t="str">
            <v>-</v>
          </cell>
          <cell r="BE255">
            <v>0</v>
          </cell>
          <cell r="BF255" t="str">
            <v/>
          </cell>
          <cell r="BG255">
            <v>0</v>
          </cell>
          <cell r="BH255" t="str">
            <v>-</v>
          </cell>
          <cell r="BI255">
            <v>0</v>
          </cell>
          <cell r="BJ255" t="str">
            <v>-</v>
          </cell>
          <cell r="BK255">
            <v>0</v>
          </cell>
          <cell r="BL255">
            <v>0</v>
          </cell>
          <cell r="BM255" t="str">
            <v>-</v>
          </cell>
          <cell r="BN255">
            <v>7</v>
          </cell>
          <cell r="BO255" t="str">
            <v/>
          </cell>
          <cell r="BP255">
            <v>0</v>
          </cell>
          <cell r="BQ255">
            <v>0</v>
          </cell>
          <cell r="BR255" t="str">
            <v>-</v>
          </cell>
          <cell r="BS255">
            <v>0</v>
          </cell>
          <cell r="BT255">
            <v>0</v>
          </cell>
          <cell r="BU255" t="str">
            <v>-</v>
          </cell>
        </row>
        <row r="256">
          <cell r="A256" t="str">
            <v>181MD</v>
          </cell>
          <cell r="B256">
            <v>181</v>
          </cell>
          <cell r="C256" t="str">
            <v>MD</v>
          </cell>
          <cell r="D256" t="str">
            <v>Appliances</v>
          </cell>
          <cell r="E256" t="str">
            <v>Clothes Washer Elec WH</v>
          </cell>
          <cell r="F256" t="str">
            <v>Commercial</v>
          </cell>
          <cell r="G256" t="str">
            <v>Y</v>
          </cell>
          <cell r="M256" t="str">
            <v>NC,RENO,REPL</v>
          </cell>
          <cell r="N256" t="str">
            <v/>
          </cell>
          <cell r="O256">
            <v>2020</v>
          </cell>
          <cell r="P256">
            <v>2029</v>
          </cell>
          <cell r="Q256" t="str">
            <v>Lodging</v>
          </cell>
          <cell r="R256" t="str">
            <v>per washer</v>
          </cell>
          <cell r="S256">
            <v>0</v>
          </cell>
          <cell r="T256">
            <v>0</v>
          </cell>
          <cell r="U256">
            <v>265</v>
          </cell>
          <cell r="V256">
            <v>125.7509080126549</v>
          </cell>
          <cell r="W256">
            <v>0.59751037344398339</v>
          </cell>
          <cell r="X256" t="str">
            <v>-</v>
          </cell>
          <cell r="Y256" t="str">
            <v>-</v>
          </cell>
          <cell r="Z256" t="e">
            <v>#VALUE!</v>
          </cell>
          <cell r="AA256">
            <v>0</v>
          </cell>
          <cell r="AB256">
            <v>0</v>
          </cell>
          <cell r="AC256">
            <v>200</v>
          </cell>
          <cell r="AD256">
            <v>1.5904457722076493</v>
          </cell>
          <cell r="AE256" t="str">
            <v>-</v>
          </cell>
          <cell r="AF256" t="e">
            <v>#VALUE!</v>
          </cell>
          <cell r="AG256">
            <v>0</v>
          </cell>
          <cell r="AH256">
            <v>0</v>
          </cell>
          <cell r="AI256">
            <v>0</v>
          </cell>
          <cell r="AJ256">
            <v>0</v>
          </cell>
          <cell r="AK256">
            <v>0</v>
          </cell>
          <cell r="AL256" t="str">
            <v>-</v>
          </cell>
          <cell r="AM256" t="str">
            <v>-</v>
          </cell>
          <cell r="AN256" t="str">
            <v/>
          </cell>
          <cell r="AO256">
            <v>0</v>
          </cell>
          <cell r="AP256" t="str">
            <v>-</v>
          </cell>
          <cell r="AQ256">
            <v>0</v>
          </cell>
          <cell r="AR256" t="str">
            <v>-</v>
          </cell>
          <cell r="AS256">
            <v>0</v>
          </cell>
          <cell r="AT256" t="str">
            <v/>
          </cell>
          <cell r="AU256">
            <v>0</v>
          </cell>
          <cell r="AV256" t="str">
            <v>-</v>
          </cell>
          <cell r="AW256">
            <v>0</v>
          </cell>
          <cell r="AX256" t="str">
            <v>-</v>
          </cell>
          <cell r="AY256">
            <v>0</v>
          </cell>
          <cell r="AZ256" t="str">
            <v/>
          </cell>
          <cell r="BA256">
            <v>0</v>
          </cell>
          <cell r="BB256" t="str">
            <v>-</v>
          </cell>
          <cell r="BC256">
            <v>0</v>
          </cell>
          <cell r="BD256" t="str">
            <v>-</v>
          </cell>
          <cell r="BE256">
            <v>0</v>
          </cell>
          <cell r="BF256" t="str">
            <v/>
          </cell>
          <cell r="BG256">
            <v>0</v>
          </cell>
          <cell r="BH256" t="str">
            <v>-</v>
          </cell>
          <cell r="BI256">
            <v>0</v>
          </cell>
          <cell r="BJ256" t="str">
            <v>-</v>
          </cell>
          <cell r="BK256">
            <v>0</v>
          </cell>
          <cell r="BL256">
            <v>0</v>
          </cell>
          <cell r="BM256" t="str">
            <v>-</v>
          </cell>
          <cell r="BN256">
            <v>7</v>
          </cell>
          <cell r="BO256" t="str">
            <v/>
          </cell>
          <cell r="BP256">
            <v>0</v>
          </cell>
          <cell r="BQ256">
            <v>0</v>
          </cell>
          <cell r="BR256" t="str">
            <v>-</v>
          </cell>
          <cell r="BS256">
            <v>11474.121750000002</v>
          </cell>
          <cell r="BT256">
            <v>91.24484213541669</v>
          </cell>
          <cell r="BU256" t="str">
            <v>-</v>
          </cell>
        </row>
        <row r="257">
          <cell r="A257" t="str">
            <v>182MD</v>
          </cell>
          <cell r="B257">
            <v>182</v>
          </cell>
          <cell r="C257" t="str">
            <v>MD</v>
          </cell>
          <cell r="D257" t="str">
            <v>Other</v>
          </cell>
          <cell r="E257" t="str">
            <v>Clothes Washer Elec WH</v>
          </cell>
          <cell r="F257" t="str">
            <v>Commercial</v>
          </cell>
          <cell r="G257" t="str">
            <v>Y</v>
          </cell>
          <cell r="M257" t="str">
            <v>NC,RENO,REPL</v>
          </cell>
          <cell r="N257" t="str">
            <v/>
          </cell>
          <cell r="O257">
            <v>2020</v>
          </cell>
          <cell r="P257">
            <v>2029</v>
          </cell>
          <cell r="Q257" t="str">
            <v>Lodging</v>
          </cell>
          <cell r="R257" t="str">
            <v>per washer</v>
          </cell>
          <cell r="S257">
            <v>0</v>
          </cell>
          <cell r="T257">
            <v>0</v>
          </cell>
          <cell r="U257">
            <v>265</v>
          </cell>
          <cell r="V257">
            <v>0.90595294104350543</v>
          </cell>
          <cell r="W257">
            <v>8.5164434821173057E-2</v>
          </cell>
          <cell r="X257" t="str">
            <v>-</v>
          </cell>
          <cell r="Y257" t="str">
            <v>-</v>
          </cell>
          <cell r="Z257" t="e">
            <v>#VALUE!</v>
          </cell>
          <cell r="AA257">
            <v>0</v>
          </cell>
          <cell r="AB257">
            <v>0</v>
          </cell>
          <cell r="AC257">
            <v>0</v>
          </cell>
          <cell r="AD257">
            <v>0</v>
          </cell>
          <cell r="AE257" t="str">
            <v>-</v>
          </cell>
          <cell r="AF257" t="e">
            <v>#VALUE!</v>
          </cell>
          <cell r="AG257">
            <v>0</v>
          </cell>
          <cell r="AH257">
            <v>0</v>
          </cell>
          <cell r="AI257">
            <v>0</v>
          </cell>
          <cell r="AJ257">
            <v>0</v>
          </cell>
          <cell r="AK257">
            <v>0</v>
          </cell>
          <cell r="AL257" t="str">
            <v>-</v>
          </cell>
          <cell r="AM257" t="str">
            <v>-</v>
          </cell>
          <cell r="AN257" t="str">
            <v/>
          </cell>
          <cell r="AO257">
            <v>0</v>
          </cell>
          <cell r="AP257" t="str">
            <v>-</v>
          </cell>
          <cell r="AQ257">
            <v>0</v>
          </cell>
          <cell r="AR257" t="str">
            <v>-</v>
          </cell>
          <cell r="AS257">
            <v>0</v>
          </cell>
          <cell r="AT257" t="str">
            <v/>
          </cell>
          <cell r="AU257">
            <v>0</v>
          </cell>
          <cell r="AV257" t="str">
            <v>-</v>
          </cell>
          <cell r="AW257">
            <v>0</v>
          </cell>
          <cell r="AX257" t="str">
            <v>-</v>
          </cell>
          <cell r="AY257">
            <v>0</v>
          </cell>
          <cell r="AZ257" t="str">
            <v/>
          </cell>
          <cell r="BA257">
            <v>0</v>
          </cell>
          <cell r="BB257" t="str">
            <v>-</v>
          </cell>
          <cell r="BC257">
            <v>0</v>
          </cell>
          <cell r="BD257" t="str">
            <v>-</v>
          </cell>
          <cell r="BE257">
            <v>0</v>
          </cell>
          <cell r="BF257" t="str">
            <v/>
          </cell>
          <cell r="BG257">
            <v>0</v>
          </cell>
          <cell r="BH257" t="str">
            <v>-</v>
          </cell>
          <cell r="BI257">
            <v>0</v>
          </cell>
          <cell r="BJ257" t="str">
            <v>-</v>
          </cell>
          <cell r="BK257">
            <v>0</v>
          </cell>
          <cell r="BL257">
            <v>0</v>
          </cell>
          <cell r="BM257" t="str">
            <v>-</v>
          </cell>
          <cell r="BN257">
            <v>7</v>
          </cell>
          <cell r="BO257" t="str">
            <v/>
          </cell>
          <cell r="BP257">
            <v>0</v>
          </cell>
          <cell r="BQ257">
            <v>0</v>
          </cell>
          <cell r="BR257" t="str">
            <v>-</v>
          </cell>
          <cell r="BS257">
            <v>0</v>
          </cell>
          <cell r="BT257">
            <v>0</v>
          </cell>
          <cell r="BU257" t="str">
            <v>-</v>
          </cell>
        </row>
        <row r="258">
          <cell r="A258" t="str">
            <v>183MD</v>
          </cell>
          <cell r="B258">
            <v>183</v>
          </cell>
          <cell r="C258" t="str">
            <v>MD</v>
          </cell>
          <cell r="D258" t="str">
            <v>Water Heating</v>
          </cell>
          <cell r="E258" t="str">
            <v>Clothes Washer Elec WH</v>
          </cell>
          <cell r="F258" t="str">
            <v>Commercial</v>
          </cell>
          <cell r="G258" t="str">
            <v>Y</v>
          </cell>
          <cell r="M258" t="str">
            <v>NC,RENO,REPL</v>
          </cell>
          <cell r="N258" t="str">
            <v/>
          </cell>
          <cell r="O258">
            <v>2020</v>
          </cell>
          <cell r="P258">
            <v>2029</v>
          </cell>
          <cell r="Q258" t="str">
            <v>Lodging</v>
          </cell>
          <cell r="R258" t="str">
            <v>per washer</v>
          </cell>
          <cell r="S258">
            <v>0</v>
          </cell>
          <cell r="T258">
            <v>0</v>
          </cell>
          <cell r="U258">
            <v>265</v>
          </cell>
          <cell r="V258">
            <v>503.00363205061961</v>
          </cell>
          <cell r="W258">
            <v>0.59751037344398339</v>
          </cell>
          <cell r="X258" t="str">
            <v>-</v>
          </cell>
          <cell r="Y258" t="str">
            <v>-</v>
          </cell>
          <cell r="Z258" t="e">
            <v>#VALUE!</v>
          </cell>
          <cell r="AA258">
            <v>0</v>
          </cell>
          <cell r="AB258">
            <v>0</v>
          </cell>
          <cell r="AC258">
            <v>0</v>
          </cell>
          <cell r="AD258">
            <v>0</v>
          </cell>
          <cell r="AE258" t="str">
            <v>-</v>
          </cell>
          <cell r="AF258" t="e">
            <v>#VALUE!</v>
          </cell>
          <cell r="AG258">
            <v>0</v>
          </cell>
          <cell r="AH258">
            <v>0</v>
          </cell>
          <cell r="AI258">
            <v>0</v>
          </cell>
          <cell r="AJ258">
            <v>0</v>
          </cell>
          <cell r="AK258">
            <v>0</v>
          </cell>
          <cell r="AL258" t="str">
            <v>-</v>
          </cell>
          <cell r="AM258" t="str">
            <v>-</v>
          </cell>
          <cell r="AN258" t="str">
            <v/>
          </cell>
          <cell r="AO258">
            <v>0</v>
          </cell>
          <cell r="AP258" t="str">
            <v>-</v>
          </cell>
          <cell r="AQ258">
            <v>0</v>
          </cell>
          <cell r="AR258" t="str">
            <v>-</v>
          </cell>
          <cell r="AS258">
            <v>0</v>
          </cell>
          <cell r="AT258" t="str">
            <v/>
          </cell>
          <cell r="AU258">
            <v>0</v>
          </cell>
          <cell r="AV258" t="str">
            <v>-</v>
          </cell>
          <cell r="AW258">
            <v>0</v>
          </cell>
          <cell r="AX258" t="str">
            <v>-</v>
          </cell>
          <cell r="AY258">
            <v>0</v>
          </cell>
          <cell r="AZ258" t="str">
            <v/>
          </cell>
          <cell r="BA258">
            <v>0</v>
          </cell>
          <cell r="BB258" t="str">
            <v>-</v>
          </cell>
          <cell r="BC258">
            <v>0</v>
          </cell>
          <cell r="BD258" t="str">
            <v>-</v>
          </cell>
          <cell r="BE258">
            <v>0</v>
          </cell>
          <cell r="BF258" t="str">
            <v/>
          </cell>
          <cell r="BG258">
            <v>0</v>
          </cell>
          <cell r="BH258" t="str">
            <v>-</v>
          </cell>
          <cell r="BI258">
            <v>0</v>
          </cell>
          <cell r="BJ258" t="str">
            <v>-</v>
          </cell>
          <cell r="BK258">
            <v>0</v>
          </cell>
          <cell r="BL258">
            <v>0</v>
          </cell>
          <cell r="BM258" t="str">
            <v>-</v>
          </cell>
          <cell r="BN258">
            <v>7</v>
          </cell>
          <cell r="BO258" t="str">
            <v/>
          </cell>
          <cell r="BP258">
            <v>0</v>
          </cell>
          <cell r="BQ258">
            <v>0</v>
          </cell>
          <cell r="BR258" t="str">
            <v>-</v>
          </cell>
          <cell r="BS258">
            <v>0</v>
          </cell>
          <cell r="BT258">
            <v>0</v>
          </cell>
          <cell r="BU258" t="str">
            <v>-</v>
          </cell>
        </row>
        <row r="259">
          <cell r="A259" t="str">
            <v>184MD</v>
          </cell>
          <cell r="B259">
            <v>184</v>
          </cell>
          <cell r="C259" t="str">
            <v>MD</v>
          </cell>
          <cell r="D259" t="str">
            <v>Appliances</v>
          </cell>
          <cell r="E259" t="str">
            <v>Clothes Washer Elec WH</v>
          </cell>
          <cell r="F259" t="str">
            <v>Commercial</v>
          </cell>
          <cell r="G259" t="str">
            <v>Y</v>
          </cell>
          <cell r="M259" t="str">
            <v>NC,RENO,REPL</v>
          </cell>
          <cell r="N259" t="str">
            <v/>
          </cell>
          <cell r="O259">
            <v>2020</v>
          </cell>
          <cell r="P259">
            <v>2029</v>
          </cell>
          <cell r="Q259" t="str">
            <v>Lodging</v>
          </cell>
          <cell r="R259" t="str">
            <v>per washer</v>
          </cell>
          <cell r="S259">
            <v>0</v>
          </cell>
          <cell r="T259">
            <v>0</v>
          </cell>
          <cell r="U259">
            <v>265</v>
          </cell>
          <cell r="V259">
            <v>125.7509080126549</v>
          </cell>
          <cell r="W259">
            <v>0.59751037344398339</v>
          </cell>
          <cell r="X259" t="str">
            <v>-</v>
          </cell>
          <cell r="Y259" t="str">
            <v>-</v>
          </cell>
          <cell r="Z259" t="e">
            <v>#VALUE!</v>
          </cell>
          <cell r="AA259">
            <v>0</v>
          </cell>
          <cell r="AB259">
            <v>0</v>
          </cell>
          <cell r="AC259">
            <v>200</v>
          </cell>
          <cell r="AD259">
            <v>1.5904457722076493</v>
          </cell>
          <cell r="AE259" t="str">
            <v>-</v>
          </cell>
          <cell r="AF259" t="e">
            <v>#VALUE!</v>
          </cell>
          <cell r="AG259">
            <v>0</v>
          </cell>
          <cell r="AH259">
            <v>0</v>
          </cell>
          <cell r="AI259">
            <v>0</v>
          </cell>
          <cell r="AJ259">
            <v>0</v>
          </cell>
          <cell r="AK259">
            <v>0</v>
          </cell>
          <cell r="AL259" t="str">
            <v>-</v>
          </cell>
          <cell r="AM259" t="str">
            <v>-</v>
          </cell>
          <cell r="AN259" t="str">
            <v/>
          </cell>
          <cell r="AO259">
            <v>0</v>
          </cell>
          <cell r="AP259" t="str">
            <v>-</v>
          </cell>
          <cell r="AQ259">
            <v>0</v>
          </cell>
          <cell r="AR259" t="str">
            <v>-</v>
          </cell>
          <cell r="AS259">
            <v>0</v>
          </cell>
          <cell r="AT259" t="str">
            <v/>
          </cell>
          <cell r="AU259">
            <v>0</v>
          </cell>
          <cell r="AV259" t="str">
            <v>-</v>
          </cell>
          <cell r="AW259">
            <v>0</v>
          </cell>
          <cell r="AX259" t="str">
            <v>-</v>
          </cell>
          <cell r="AY259">
            <v>0</v>
          </cell>
          <cell r="AZ259" t="str">
            <v/>
          </cell>
          <cell r="BA259">
            <v>0</v>
          </cell>
          <cell r="BB259" t="str">
            <v>-</v>
          </cell>
          <cell r="BC259">
            <v>0</v>
          </cell>
          <cell r="BD259" t="str">
            <v>-</v>
          </cell>
          <cell r="BE259">
            <v>0</v>
          </cell>
          <cell r="BF259" t="str">
            <v/>
          </cell>
          <cell r="BG259">
            <v>0</v>
          </cell>
          <cell r="BH259" t="str">
            <v>-</v>
          </cell>
          <cell r="BI259">
            <v>0</v>
          </cell>
          <cell r="BJ259" t="str">
            <v>-</v>
          </cell>
          <cell r="BK259">
            <v>0</v>
          </cell>
          <cell r="BL259">
            <v>0</v>
          </cell>
          <cell r="BM259" t="str">
            <v>-</v>
          </cell>
          <cell r="BN259">
            <v>7</v>
          </cell>
          <cell r="BO259" t="str">
            <v/>
          </cell>
          <cell r="BP259">
            <v>0</v>
          </cell>
          <cell r="BQ259">
            <v>0</v>
          </cell>
          <cell r="BR259" t="str">
            <v>-</v>
          </cell>
          <cell r="BS259">
            <v>11474.121750000002</v>
          </cell>
          <cell r="BT259">
            <v>91.24484213541669</v>
          </cell>
          <cell r="BU259" t="str">
            <v>-</v>
          </cell>
        </row>
        <row r="260">
          <cell r="A260" t="str">
            <v>185MD</v>
          </cell>
          <cell r="B260">
            <v>185</v>
          </cell>
          <cell r="C260" t="str">
            <v>MD</v>
          </cell>
          <cell r="D260" t="str">
            <v>Other</v>
          </cell>
          <cell r="E260" t="str">
            <v>Clothes Washer Elec WH</v>
          </cell>
          <cell r="F260" t="str">
            <v>Commercial</v>
          </cell>
          <cell r="G260" t="str">
            <v>Y</v>
          </cell>
          <cell r="M260" t="str">
            <v>NC,RENO,REPL</v>
          </cell>
          <cell r="N260" t="str">
            <v/>
          </cell>
          <cell r="O260">
            <v>2020</v>
          </cell>
          <cell r="P260">
            <v>2029</v>
          </cell>
          <cell r="Q260" t="str">
            <v>Lodging</v>
          </cell>
          <cell r="R260" t="str">
            <v>per washer</v>
          </cell>
          <cell r="S260">
            <v>0</v>
          </cell>
          <cell r="T260">
            <v>0</v>
          </cell>
          <cell r="U260">
            <v>265</v>
          </cell>
          <cell r="V260">
            <v>0.90595294104350543</v>
          </cell>
          <cell r="W260">
            <v>8.5164434821173057E-2</v>
          </cell>
          <cell r="X260" t="str">
            <v>-</v>
          </cell>
          <cell r="Y260" t="str">
            <v>-</v>
          </cell>
          <cell r="Z260" t="e">
            <v>#VALUE!</v>
          </cell>
          <cell r="AA260">
            <v>0</v>
          </cell>
          <cell r="AB260">
            <v>0</v>
          </cell>
          <cell r="AC260">
            <v>0</v>
          </cell>
          <cell r="AD260">
            <v>0</v>
          </cell>
          <cell r="AE260" t="str">
            <v>-</v>
          </cell>
          <cell r="AF260" t="e">
            <v>#VALUE!</v>
          </cell>
          <cell r="AG260">
            <v>0</v>
          </cell>
          <cell r="AH260">
            <v>0</v>
          </cell>
          <cell r="AI260">
            <v>0</v>
          </cell>
          <cell r="AJ260">
            <v>0</v>
          </cell>
          <cell r="AK260">
            <v>0</v>
          </cell>
          <cell r="AL260" t="str">
            <v>-</v>
          </cell>
          <cell r="AM260" t="str">
            <v>-</v>
          </cell>
          <cell r="AN260" t="str">
            <v/>
          </cell>
          <cell r="AO260">
            <v>0</v>
          </cell>
          <cell r="AP260" t="str">
            <v>-</v>
          </cell>
          <cell r="AQ260">
            <v>0</v>
          </cell>
          <cell r="AR260" t="str">
            <v>-</v>
          </cell>
          <cell r="AS260">
            <v>0</v>
          </cell>
          <cell r="AT260" t="str">
            <v/>
          </cell>
          <cell r="AU260">
            <v>0</v>
          </cell>
          <cell r="AV260" t="str">
            <v>-</v>
          </cell>
          <cell r="AW260">
            <v>0</v>
          </cell>
          <cell r="AX260" t="str">
            <v>-</v>
          </cell>
          <cell r="AY260">
            <v>0</v>
          </cell>
          <cell r="AZ260" t="str">
            <v/>
          </cell>
          <cell r="BA260">
            <v>0</v>
          </cell>
          <cell r="BB260" t="str">
            <v>-</v>
          </cell>
          <cell r="BC260">
            <v>0</v>
          </cell>
          <cell r="BD260" t="str">
            <v>-</v>
          </cell>
          <cell r="BE260">
            <v>0</v>
          </cell>
          <cell r="BF260" t="str">
            <v/>
          </cell>
          <cell r="BG260">
            <v>0</v>
          </cell>
          <cell r="BH260" t="str">
            <v>-</v>
          </cell>
          <cell r="BI260">
            <v>0</v>
          </cell>
          <cell r="BJ260" t="str">
            <v>-</v>
          </cell>
          <cell r="BK260">
            <v>0</v>
          </cell>
          <cell r="BL260">
            <v>0</v>
          </cell>
          <cell r="BM260" t="str">
            <v>-</v>
          </cell>
          <cell r="BN260">
            <v>7</v>
          </cell>
          <cell r="BO260" t="str">
            <v/>
          </cell>
          <cell r="BP260">
            <v>0</v>
          </cell>
          <cell r="BQ260">
            <v>0</v>
          </cell>
          <cell r="BR260" t="str">
            <v>-</v>
          </cell>
          <cell r="BS260">
            <v>0</v>
          </cell>
          <cell r="BT260">
            <v>0</v>
          </cell>
          <cell r="BU260" t="str">
            <v>-</v>
          </cell>
        </row>
        <row r="261">
          <cell r="A261" t="str">
            <v>186MD</v>
          </cell>
          <cell r="B261">
            <v>186</v>
          </cell>
          <cell r="C261" t="str">
            <v>MD</v>
          </cell>
          <cell r="D261" t="str">
            <v>Water Heating</v>
          </cell>
          <cell r="E261" t="str">
            <v>Clothes Washer Elec WH</v>
          </cell>
          <cell r="F261" t="str">
            <v>Commercial</v>
          </cell>
          <cell r="G261" t="str">
            <v>Y</v>
          </cell>
          <cell r="M261" t="str">
            <v>NC,RENO,REPL</v>
          </cell>
          <cell r="N261" t="str">
            <v/>
          </cell>
          <cell r="O261">
            <v>2020</v>
          </cell>
          <cell r="P261">
            <v>2029</v>
          </cell>
          <cell r="Q261" t="str">
            <v>Lodging</v>
          </cell>
          <cell r="R261" t="str">
            <v>per washer</v>
          </cell>
          <cell r="S261">
            <v>0</v>
          </cell>
          <cell r="T261">
            <v>0</v>
          </cell>
          <cell r="U261">
            <v>265</v>
          </cell>
          <cell r="V261">
            <v>503.00363205061961</v>
          </cell>
          <cell r="W261">
            <v>0.59751037344398339</v>
          </cell>
          <cell r="X261" t="str">
            <v>-</v>
          </cell>
          <cell r="Y261" t="str">
            <v>-</v>
          </cell>
          <cell r="Z261" t="e">
            <v>#VALUE!</v>
          </cell>
          <cell r="AA261">
            <v>0</v>
          </cell>
          <cell r="AB261">
            <v>0</v>
          </cell>
          <cell r="AC261">
            <v>0</v>
          </cell>
          <cell r="AD261">
            <v>0</v>
          </cell>
          <cell r="AE261" t="str">
            <v>-</v>
          </cell>
          <cell r="AF261" t="e">
            <v>#VALUE!</v>
          </cell>
          <cell r="AG261">
            <v>0</v>
          </cell>
          <cell r="AH261">
            <v>0</v>
          </cell>
          <cell r="AI261">
            <v>0</v>
          </cell>
          <cell r="AJ261">
            <v>0</v>
          </cell>
          <cell r="AK261">
            <v>0</v>
          </cell>
          <cell r="AL261" t="str">
            <v>-</v>
          </cell>
          <cell r="AM261" t="str">
            <v>-</v>
          </cell>
          <cell r="AN261" t="str">
            <v/>
          </cell>
          <cell r="AO261">
            <v>0</v>
          </cell>
          <cell r="AP261" t="str">
            <v>-</v>
          </cell>
          <cell r="AQ261">
            <v>0</v>
          </cell>
          <cell r="AR261" t="str">
            <v>-</v>
          </cell>
          <cell r="AS261">
            <v>0</v>
          </cell>
          <cell r="AT261" t="str">
            <v/>
          </cell>
          <cell r="AU261">
            <v>0</v>
          </cell>
          <cell r="AV261" t="str">
            <v>-</v>
          </cell>
          <cell r="AW261">
            <v>0</v>
          </cell>
          <cell r="AX261" t="str">
            <v>-</v>
          </cell>
          <cell r="AY261">
            <v>0</v>
          </cell>
          <cell r="AZ261" t="str">
            <v/>
          </cell>
          <cell r="BA261">
            <v>0</v>
          </cell>
          <cell r="BB261" t="str">
            <v>-</v>
          </cell>
          <cell r="BC261">
            <v>0</v>
          </cell>
          <cell r="BD261" t="str">
            <v>-</v>
          </cell>
          <cell r="BE261">
            <v>0</v>
          </cell>
          <cell r="BF261" t="str">
            <v/>
          </cell>
          <cell r="BG261">
            <v>0</v>
          </cell>
          <cell r="BH261" t="str">
            <v>-</v>
          </cell>
          <cell r="BI261">
            <v>0</v>
          </cell>
          <cell r="BJ261" t="str">
            <v>-</v>
          </cell>
          <cell r="BK261">
            <v>0</v>
          </cell>
          <cell r="BL261">
            <v>0</v>
          </cell>
          <cell r="BM261" t="str">
            <v>-</v>
          </cell>
          <cell r="BN261">
            <v>7</v>
          </cell>
          <cell r="BO261" t="str">
            <v/>
          </cell>
          <cell r="BP261">
            <v>0</v>
          </cell>
          <cell r="BQ261">
            <v>0</v>
          </cell>
          <cell r="BR261" t="str">
            <v>-</v>
          </cell>
          <cell r="BS261">
            <v>0</v>
          </cell>
          <cell r="BT261">
            <v>0</v>
          </cell>
          <cell r="BU261" t="str">
            <v>-</v>
          </cell>
        </row>
        <row r="262">
          <cell r="A262" t="str">
            <v>187MD</v>
          </cell>
          <cell r="B262">
            <v>187</v>
          </cell>
          <cell r="C262" t="str">
            <v>MD</v>
          </cell>
          <cell r="D262" t="str">
            <v>Appliances</v>
          </cell>
          <cell r="E262" t="str">
            <v>Clothes Washer Gas WH</v>
          </cell>
          <cell r="F262" t="str">
            <v>Commercial</v>
          </cell>
          <cell r="G262" t="str">
            <v>Y</v>
          </cell>
          <cell r="M262" t="str">
            <v>NC,RENO,REPL</v>
          </cell>
          <cell r="N262" t="str">
            <v/>
          </cell>
          <cell r="O262">
            <v>2020</v>
          </cell>
          <cell r="P262">
            <v>2029</v>
          </cell>
          <cell r="Q262" t="str">
            <v>Lodging</v>
          </cell>
          <cell r="R262" t="str">
            <v>per washer</v>
          </cell>
          <cell r="S262">
            <v>0</v>
          </cell>
          <cell r="T262">
            <v>0</v>
          </cell>
          <cell r="U262">
            <v>265</v>
          </cell>
          <cell r="V262">
            <v>125.7509080126549</v>
          </cell>
          <cell r="W262">
            <v>0.59751037344398339</v>
          </cell>
          <cell r="X262" t="str">
            <v>-</v>
          </cell>
          <cell r="Y262" t="str">
            <v>NEEP Mid Atlantic TRM, Version 8</v>
          </cell>
          <cell r="Z262" t="e">
            <v>#VALUE!</v>
          </cell>
          <cell r="AA262">
            <v>0</v>
          </cell>
          <cell r="AB262">
            <v>0</v>
          </cell>
          <cell r="AC262">
            <v>200</v>
          </cell>
          <cell r="AD262">
            <v>1.5904457722076493</v>
          </cell>
          <cell r="AE262" t="str">
            <v>NEEP Mid Atlantic TRM, Version 8</v>
          </cell>
          <cell r="AF262" t="e">
            <v>#VALUE!</v>
          </cell>
          <cell r="AG262">
            <v>0</v>
          </cell>
          <cell r="AH262">
            <v>0</v>
          </cell>
          <cell r="AI262">
            <v>0</v>
          </cell>
          <cell r="AJ262">
            <v>0</v>
          </cell>
          <cell r="AK262">
            <v>0</v>
          </cell>
          <cell r="AL262" t="str">
            <v>-</v>
          </cell>
          <cell r="AM262" t="str">
            <v>-</v>
          </cell>
          <cell r="AN262" t="str">
            <v/>
          </cell>
          <cell r="AO262">
            <v>0</v>
          </cell>
          <cell r="AP262" t="str">
            <v>-</v>
          </cell>
          <cell r="AQ262">
            <v>0</v>
          </cell>
          <cell r="AR262" t="str">
            <v>-</v>
          </cell>
          <cell r="AS262">
            <v>0</v>
          </cell>
          <cell r="AT262" t="str">
            <v/>
          </cell>
          <cell r="AU262">
            <v>0</v>
          </cell>
          <cell r="AV262" t="str">
            <v>-</v>
          </cell>
          <cell r="AW262">
            <v>0</v>
          </cell>
          <cell r="AX262" t="str">
            <v>-</v>
          </cell>
          <cell r="AY262">
            <v>0</v>
          </cell>
          <cell r="AZ262" t="str">
            <v/>
          </cell>
          <cell r="BA262">
            <v>0</v>
          </cell>
          <cell r="BB262" t="str">
            <v>-</v>
          </cell>
          <cell r="BC262">
            <v>0</v>
          </cell>
          <cell r="BD262" t="str">
            <v>-</v>
          </cell>
          <cell r="BE262">
            <v>0</v>
          </cell>
          <cell r="BF262" t="str">
            <v/>
          </cell>
          <cell r="BG262">
            <v>0</v>
          </cell>
          <cell r="BH262" t="str">
            <v>-</v>
          </cell>
          <cell r="BI262">
            <v>0</v>
          </cell>
          <cell r="BJ262" t="str">
            <v>-</v>
          </cell>
          <cell r="BK262">
            <v>0</v>
          </cell>
          <cell r="BL262">
            <v>0</v>
          </cell>
          <cell r="BM262" t="str">
            <v>-</v>
          </cell>
          <cell r="BN262">
            <v>7</v>
          </cell>
          <cell r="BO262" t="str">
            <v/>
          </cell>
          <cell r="BP262">
            <v>0</v>
          </cell>
          <cell r="BQ262">
            <v>0</v>
          </cell>
          <cell r="BR262" t="str">
            <v>-</v>
          </cell>
          <cell r="BS262">
            <v>11474.121750000002</v>
          </cell>
          <cell r="BT262">
            <v>91.24484213541669</v>
          </cell>
          <cell r="BU262" t="str">
            <v>-</v>
          </cell>
        </row>
        <row r="263">
          <cell r="A263" t="str">
            <v>188MD</v>
          </cell>
          <cell r="B263">
            <v>188</v>
          </cell>
          <cell r="C263" t="str">
            <v>MD</v>
          </cell>
          <cell r="D263" t="str">
            <v>Appliances</v>
          </cell>
          <cell r="E263" t="str">
            <v>Clothes Washer Gas WH</v>
          </cell>
          <cell r="F263" t="str">
            <v>Commercial</v>
          </cell>
          <cell r="G263" t="str">
            <v>Y</v>
          </cell>
          <cell r="M263" t="str">
            <v>NC,RENO,REPL</v>
          </cell>
          <cell r="N263" t="str">
            <v/>
          </cell>
          <cell r="O263">
            <v>2020</v>
          </cell>
          <cell r="P263">
            <v>2029</v>
          </cell>
          <cell r="Q263" t="str">
            <v>Lodging</v>
          </cell>
          <cell r="R263" t="str">
            <v>per washer</v>
          </cell>
          <cell r="S263">
            <v>0</v>
          </cell>
          <cell r="T263">
            <v>0</v>
          </cell>
          <cell r="U263">
            <v>265</v>
          </cell>
          <cell r="V263">
            <v>237.00162745476973</v>
          </cell>
          <cell r="W263">
            <v>8.5164434821172988E-2</v>
          </cell>
          <cell r="X263" t="str">
            <v>-</v>
          </cell>
          <cell r="Y263" t="str">
            <v>-</v>
          </cell>
          <cell r="Z263" t="e">
            <v>#VALUE!</v>
          </cell>
          <cell r="AA263">
            <v>0</v>
          </cell>
          <cell r="AB263">
            <v>0</v>
          </cell>
          <cell r="AC263">
            <v>0</v>
          </cell>
          <cell r="AD263">
            <v>0</v>
          </cell>
          <cell r="AE263" t="str">
            <v>-</v>
          </cell>
          <cell r="AF263" t="e">
            <v>#VALUE!</v>
          </cell>
          <cell r="AG263">
            <v>0</v>
          </cell>
          <cell r="AH263">
            <v>0</v>
          </cell>
          <cell r="AI263">
            <v>0</v>
          </cell>
          <cell r="AJ263">
            <v>0</v>
          </cell>
          <cell r="AK263">
            <v>0</v>
          </cell>
          <cell r="AL263" t="str">
            <v>-</v>
          </cell>
          <cell r="AM263" t="str">
            <v>-</v>
          </cell>
          <cell r="AN263" t="str">
            <v/>
          </cell>
          <cell r="AO263">
            <v>0</v>
          </cell>
          <cell r="AP263" t="str">
            <v>-</v>
          </cell>
          <cell r="AQ263">
            <v>0</v>
          </cell>
          <cell r="AR263" t="str">
            <v>-</v>
          </cell>
          <cell r="AS263">
            <v>0</v>
          </cell>
          <cell r="AT263" t="str">
            <v/>
          </cell>
          <cell r="AU263">
            <v>0</v>
          </cell>
          <cell r="AV263" t="str">
            <v>-</v>
          </cell>
          <cell r="AW263">
            <v>0</v>
          </cell>
          <cell r="AX263" t="str">
            <v>-</v>
          </cell>
          <cell r="AY263">
            <v>0</v>
          </cell>
          <cell r="AZ263" t="str">
            <v/>
          </cell>
          <cell r="BA263">
            <v>0</v>
          </cell>
          <cell r="BB263" t="str">
            <v>-</v>
          </cell>
          <cell r="BC263">
            <v>0</v>
          </cell>
          <cell r="BD263" t="str">
            <v>-</v>
          </cell>
          <cell r="BE263">
            <v>0</v>
          </cell>
          <cell r="BF263" t="str">
            <v/>
          </cell>
          <cell r="BG263">
            <v>0</v>
          </cell>
          <cell r="BH263" t="str">
            <v>-</v>
          </cell>
          <cell r="BI263">
            <v>0</v>
          </cell>
          <cell r="BJ263" t="str">
            <v>-</v>
          </cell>
          <cell r="BK263">
            <v>0</v>
          </cell>
          <cell r="BL263">
            <v>0</v>
          </cell>
          <cell r="BM263" t="str">
            <v>-</v>
          </cell>
          <cell r="BN263">
            <v>7</v>
          </cell>
          <cell r="BO263" t="str">
            <v/>
          </cell>
          <cell r="BP263">
            <v>0</v>
          </cell>
          <cell r="BQ263">
            <v>0</v>
          </cell>
          <cell r="BR263" t="str">
            <v>-</v>
          </cell>
          <cell r="BS263">
            <v>0</v>
          </cell>
          <cell r="BT263">
            <v>0</v>
          </cell>
          <cell r="BU263" t="str">
            <v>-</v>
          </cell>
        </row>
        <row r="264">
          <cell r="A264" t="str">
            <v>189MD</v>
          </cell>
          <cell r="B264">
            <v>189</v>
          </cell>
          <cell r="C264" t="str">
            <v>MD</v>
          </cell>
          <cell r="D264" t="str">
            <v>Water Heating</v>
          </cell>
          <cell r="E264" t="str">
            <v>Clothes Washer Gas WH</v>
          </cell>
          <cell r="F264" t="str">
            <v>Commercial</v>
          </cell>
          <cell r="G264" t="str">
            <v>Y</v>
          </cell>
          <cell r="M264" t="str">
            <v>NC,RENO,REPL</v>
          </cell>
          <cell r="N264" t="str">
            <v/>
          </cell>
          <cell r="O264">
            <v>2020</v>
          </cell>
          <cell r="P264">
            <v>2029</v>
          </cell>
          <cell r="Q264" t="str">
            <v>Lodging</v>
          </cell>
          <cell r="R264" t="str">
            <v>per washer</v>
          </cell>
          <cell r="S264">
            <v>0</v>
          </cell>
          <cell r="T264">
            <v>0</v>
          </cell>
          <cell r="U264">
            <v>265</v>
          </cell>
          <cell r="V264">
            <v>2.2890018615850196</v>
          </cell>
          <cell r="W264">
            <v>0.59751037344398339</v>
          </cell>
          <cell r="X264" t="str">
            <v>-</v>
          </cell>
          <cell r="Y264" t="str">
            <v>-</v>
          </cell>
          <cell r="Z264" t="e">
            <v>#VALUE!</v>
          </cell>
          <cell r="AA264">
            <v>0</v>
          </cell>
          <cell r="AB264">
            <v>0</v>
          </cell>
          <cell r="AC264">
            <v>0</v>
          </cell>
          <cell r="AD264">
            <v>0</v>
          </cell>
          <cell r="AE264" t="str">
            <v>-</v>
          </cell>
          <cell r="AF264" t="e">
            <v>#VALUE!</v>
          </cell>
          <cell r="AG264">
            <v>0</v>
          </cell>
          <cell r="AH264">
            <v>0</v>
          </cell>
          <cell r="AI264">
            <v>0</v>
          </cell>
          <cell r="AJ264">
            <v>0</v>
          </cell>
          <cell r="AK264">
            <v>0</v>
          </cell>
          <cell r="AL264" t="str">
            <v>-</v>
          </cell>
          <cell r="AM264" t="str">
            <v>-</v>
          </cell>
          <cell r="AN264" t="str">
            <v/>
          </cell>
          <cell r="AO264">
            <v>0</v>
          </cell>
          <cell r="AP264" t="str">
            <v>-</v>
          </cell>
          <cell r="AQ264">
            <v>0</v>
          </cell>
          <cell r="AR264" t="str">
            <v>-</v>
          </cell>
          <cell r="AS264">
            <v>0</v>
          </cell>
          <cell r="AT264" t="str">
            <v/>
          </cell>
          <cell r="AU264">
            <v>0</v>
          </cell>
          <cell r="AV264" t="str">
            <v>-</v>
          </cell>
          <cell r="AW264">
            <v>0</v>
          </cell>
          <cell r="AX264" t="str">
            <v>-</v>
          </cell>
          <cell r="AY264">
            <v>0</v>
          </cell>
          <cell r="AZ264" t="str">
            <v/>
          </cell>
          <cell r="BA264">
            <v>0</v>
          </cell>
          <cell r="BB264" t="str">
            <v>-</v>
          </cell>
          <cell r="BC264">
            <v>0</v>
          </cell>
          <cell r="BD264" t="str">
            <v>-</v>
          </cell>
          <cell r="BE264">
            <v>0</v>
          </cell>
          <cell r="BF264" t="str">
            <v/>
          </cell>
          <cell r="BG264">
            <v>0</v>
          </cell>
          <cell r="BH264" t="str">
            <v>-</v>
          </cell>
          <cell r="BI264">
            <v>0</v>
          </cell>
          <cell r="BJ264" t="str">
            <v>-</v>
          </cell>
          <cell r="BK264">
            <v>0</v>
          </cell>
          <cell r="BL264">
            <v>0</v>
          </cell>
          <cell r="BM264" t="str">
            <v>-</v>
          </cell>
          <cell r="BN264">
            <v>7</v>
          </cell>
          <cell r="BO264" t="str">
            <v/>
          </cell>
          <cell r="BP264">
            <v>0</v>
          </cell>
          <cell r="BQ264">
            <v>0</v>
          </cell>
          <cell r="BR264" t="str">
            <v>-</v>
          </cell>
          <cell r="BS264">
            <v>0</v>
          </cell>
          <cell r="BT264">
            <v>0</v>
          </cell>
          <cell r="BU264" t="str">
            <v>-</v>
          </cell>
        </row>
        <row r="265">
          <cell r="A265" t="str">
            <v>190MD</v>
          </cell>
          <cell r="B265">
            <v>190</v>
          </cell>
          <cell r="C265" t="str">
            <v>MD</v>
          </cell>
          <cell r="D265" t="str">
            <v>Appliances</v>
          </cell>
          <cell r="E265" t="str">
            <v>Clothes Washer Gas WH</v>
          </cell>
          <cell r="F265" t="str">
            <v>Commercial</v>
          </cell>
          <cell r="G265" t="str">
            <v>Y</v>
          </cell>
          <cell r="M265" t="str">
            <v>NC,RENO,REPL</v>
          </cell>
          <cell r="N265" t="str">
            <v/>
          </cell>
          <cell r="O265">
            <v>2020</v>
          </cell>
          <cell r="P265">
            <v>2029</v>
          </cell>
          <cell r="Q265" t="str">
            <v>Lodging</v>
          </cell>
          <cell r="R265" t="str">
            <v>per washer</v>
          </cell>
          <cell r="S265">
            <v>0</v>
          </cell>
          <cell r="T265">
            <v>0</v>
          </cell>
          <cell r="U265">
            <v>265</v>
          </cell>
          <cell r="V265">
            <v>125.7509080126549</v>
          </cell>
          <cell r="W265">
            <v>0.59751037344398339</v>
          </cell>
          <cell r="X265" t="str">
            <v>-</v>
          </cell>
          <cell r="Y265" t="str">
            <v>-</v>
          </cell>
          <cell r="Z265" t="e">
            <v>#VALUE!</v>
          </cell>
          <cell r="AA265">
            <v>0</v>
          </cell>
          <cell r="AB265">
            <v>0</v>
          </cell>
          <cell r="AC265">
            <v>200</v>
          </cell>
          <cell r="AD265">
            <v>1.5904457722076493</v>
          </cell>
          <cell r="AE265" t="str">
            <v>-</v>
          </cell>
          <cell r="AF265" t="e">
            <v>#VALUE!</v>
          </cell>
          <cell r="AG265">
            <v>0</v>
          </cell>
          <cell r="AH265">
            <v>0</v>
          </cell>
          <cell r="AI265">
            <v>0</v>
          </cell>
          <cell r="AJ265">
            <v>0</v>
          </cell>
          <cell r="AK265">
            <v>0</v>
          </cell>
          <cell r="AL265" t="str">
            <v>-</v>
          </cell>
          <cell r="AM265" t="str">
            <v>-</v>
          </cell>
          <cell r="AN265" t="str">
            <v/>
          </cell>
          <cell r="AO265">
            <v>0</v>
          </cell>
          <cell r="AP265" t="str">
            <v>-</v>
          </cell>
          <cell r="AQ265">
            <v>0</v>
          </cell>
          <cell r="AR265" t="str">
            <v>-</v>
          </cell>
          <cell r="AS265">
            <v>0</v>
          </cell>
          <cell r="AT265" t="str">
            <v/>
          </cell>
          <cell r="AU265">
            <v>0</v>
          </cell>
          <cell r="AV265" t="str">
            <v>-</v>
          </cell>
          <cell r="AW265">
            <v>0</v>
          </cell>
          <cell r="AX265" t="str">
            <v>-</v>
          </cell>
          <cell r="AY265">
            <v>0</v>
          </cell>
          <cell r="AZ265" t="str">
            <v/>
          </cell>
          <cell r="BA265">
            <v>0</v>
          </cell>
          <cell r="BB265" t="str">
            <v>-</v>
          </cell>
          <cell r="BC265">
            <v>0</v>
          </cell>
          <cell r="BD265" t="str">
            <v>-</v>
          </cell>
          <cell r="BE265">
            <v>0</v>
          </cell>
          <cell r="BF265" t="str">
            <v/>
          </cell>
          <cell r="BG265">
            <v>0</v>
          </cell>
          <cell r="BH265" t="str">
            <v>-</v>
          </cell>
          <cell r="BI265">
            <v>0</v>
          </cell>
          <cell r="BJ265" t="str">
            <v>-</v>
          </cell>
          <cell r="BK265">
            <v>0</v>
          </cell>
          <cell r="BL265">
            <v>0</v>
          </cell>
          <cell r="BM265" t="str">
            <v>-</v>
          </cell>
          <cell r="BN265">
            <v>7</v>
          </cell>
          <cell r="BO265" t="str">
            <v/>
          </cell>
          <cell r="BP265">
            <v>0</v>
          </cell>
          <cell r="BQ265">
            <v>0</v>
          </cell>
          <cell r="BR265" t="str">
            <v>-</v>
          </cell>
          <cell r="BS265">
            <v>11474.121750000002</v>
          </cell>
          <cell r="BT265">
            <v>91.24484213541669</v>
          </cell>
          <cell r="BU265" t="str">
            <v>-</v>
          </cell>
        </row>
        <row r="266">
          <cell r="A266" t="str">
            <v>191MD</v>
          </cell>
          <cell r="B266">
            <v>191</v>
          </cell>
          <cell r="C266" t="str">
            <v>MD</v>
          </cell>
          <cell r="D266" t="str">
            <v>Other</v>
          </cell>
          <cell r="E266" t="str">
            <v>Clothes Washer Gas WH</v>
          </cell>
          <cell r="F266" t="str">
            <v>Commercial</v>
          </cell>
          <cell r="G266" t="str">
            <v>Y</v>
          </cell>
          <cell r="M266" t="str">
            <v>NC,RENO,REPL</v>
          </cell>
          <cell r="N266" t="str">
            <v/>
          </cell>
          <cell r="O266">
            <v>2020</v>
          </cell>
          <cell r="P266">
            <v>2029</v>
          </cell>
          <cell r="Q266" t="str">
            <v>Lodging</v>
          </cell>
          <cell r="R266" t="str">
            <v>per washer</v>
          </cell>
          <cell r="S266">
            <v>0</v>
          </cell>
          <cell r="T266">
            <v>0</v>
          </cell>
          <cell r="U266">
            <v>265</v>
          </cell>
          <cell r="V266">
            <v>0.90595294104350543</v>
          </cell>
          <cell r="W266">
            <v>8.5164434821173057E-2</v>
          </cell>
          <cell r="X266" t="str">
            <v>-</v>
          </cell>
          <cell r="Y266" t="str">
            <v>-</v>
          </cell>
          <cell r="Z266" t="e">
            <v>#VALUE!</v>
          </cell>
          <cell r="AA266">
            <v>0</v>
          </cell>
          <cell r="AB266">
            <v>0</v>
          </cell>
          <cell r="AC266">
            <v>0</v>
          </cell>
          <cell r="AD266">
            <v>0</v>
          </cell>
          <cell r="AE266" t="str">
            <v>-</v>
          </cell>
          <cell r="AF266" t="e">
            <v>#VALUE!</v>
          </cell>
          <cell r="AG266">
            <v>0</v>
          </cell>
          <cell r="AH266">
            <v>0</v>
          </cell>
          <cell r="AI266">
            <v>0</v>
          </cell>
          <cell r="AJ266">
            <v>0</v>
          </cell>
          <cell r="AK266">
            <v>0</v>
          </cell>
          <cell r="AL266" t="str">
            <v>-</v>
          </cell>
          <cell r="AM266" t="str">
            <v>-</v>
          </cell>
          <cell r="AN266" t="str">
            <v/>
          </cell>
          <cell r="AO266">
            <v>0</v>
          </cell>
          <cell r="AP266" t="str">
            <v>-</v>
          </cell>
          <cell r="AQ266">
            <v>0</v>
          </cell>
          <cell r="AR266" t="str">
            <v>-</v>
          </cell>
          <cell r="AS266">
            <v>0</v>
          </cell>
          <cell r="AT266" t="str">
            <v/>
          </cell>
          <cell r="AU266">
            <v>0</v>
          </cell>
          <cell r="AV266" t="str">
            <v>-</v>
          </cell>
          <cell r="AW266">
            <v>0</v>
          </cell>
          <cell r="AX266" t="str">
            <v>-</v>
          </cell>
          <cell r="AY266">
            <v>0</v>
          </cell>
          <cell r="AZ266" t="str">
            <v/>
          </cell>
          <cell r="BA266">
            <v>0</v>
          </cell>
          <cell r="BB266" t="str">
            <v>-</v>
          </cell>
          <cell r="BC266">
            <v>0</v>
          </cell>
          <cell r="BD266" t="str">
            <v>-</v>
          </cell>
          <cell r="BE266">
            <v>0</v>
          </cell>
          <cell r="BF266" t="str">
            <v/>
          </cell>
          <cell r="BG266">
            <v>0</v>
          </cell>
          <cell r="BH266" t="str">
            <v>-</v>
          </cell>
          <cell r="BI266">
            <v>0</v>
          </cell>
          <cell r="BJ266" t="str">
            <v>-</v>
          </cell>
          <cell r="BK266">
            <v>0</v>
          </cell>
          <cell r="BL266">
            <v>0</v>
          </cell>
          <cell r="BM266" t="str">
            <v>-</v>
          </cell>
          <cell r="BN266">
            <v>7</v>
          </cell>
          <cell r="BO266" t="str">
            <v/>
          </cell>
          <cell r="BP266">
            <v>0</v>
          </cell>
          <cell r="BQ266">
            <v>0</v>
          </cell>
          <cell r="BR266" t="str">
            <v>-</v>
          </cell>
          <cell r="BS266">
            <v>0</v>
          </cell>
          <cell r="BT266">
            <v>0</v>
          </cell>
          <cell r="BU266" t="str">
            <v>-</v>
          </cell>
        </row>
        <row r="267">
          <cell r="A267" t="str">
            <v>192MD</v>
          </cell>
          <cell r="B267">
            <v>192</v>
          </cell>
          <cell r="C267" t="str">
            <v>MD</v>
          </cell>
          <cell r="D267" t="str">
            <v>Water Heating</v>
          </cell>
          <cell r="E267" t="str">
            <v>Clothes Washer Gas WH</v>
          </cell>
          <cell r="F267" t="str">
            <v>Commercial</v>
          </cell>
          <cell r="G267" t="str">
            <v>Y</v>
          </cell>
          <cell r="M267" t="str">
            <v>NC,RENO,REPL</v>
          </cell>
          <cell r="N267" t="str">
            <v/>
          </cell>
          <cell r="O267">
            <v>2020</v>
          </cell>
          <cell r="P267">
            <v>2029</v>
          </cell>
          <cell r="Q267" t="str">
            <v>Lodging</v>
          </cell>
          <cell r="R267" t="str">
            <v>per washer</v>
          </cell>
          <cell r="S267">
            <v>0</v>
          </cell>
          <cell r="T267">
            <v>0</v>
          </cell>
          <cell r="U267">
            <v>265</v>
          </cell>
          <cell r="V267">
            <v>2.2890018615850196</v>
          </cell>
          <cell r="W267">
            <v>0.59751037344398339</v>
          </cell>
          <cell r="X267" t="str">
            <v>-</v>
          </cell>
          <cell r="Y267" t="str">
            <v>-</v>
          </cell>
          <cell r="Z267" t="e">
            <v>#VALUE!</v>
          </cell>
          <cell r="AA267">
            <v>0</v>
          </cell>
          <cell r="AB267">
            <v>0</v>
          </cell>
          <cell r="AC267">
            <v>0</v>
          </cell>
          <cell r="AD267">
            <v>0</v>
          </cell>
          <cell r="AE267" t="str">
            <v>-</v>
          </cell>
          <cell r="AF267" t="e">
            <v>#VALUE!</v>
          </cell>
          <cell r="AG267">
            <v>0</v>
          </cell>
          <cell r="AH267">
            <v>0</v>
          </cell>
          <cell r="AI267">
            <v>0</v>
          </cell>
          <cell r="AJ267">
            <v>0</v>
          </cell>
          <cell r="AK267">
            <v>0</v>
          </cell>
          <cell r="AL267" t="str">
            <v>-</v>
          </cell>
          <cell r="AM267" t="str">
            <v>-</v>
          </cell>
          <cell r="AN267" t="str">
            <v/>
          </cell>
          <cell r="AO267">
            <v>0</v>
          </cell>
          <cell r="AP267" t="str">
            <v>-</v>
          </cell>
          <cell r="AQ267">
            <v>0</v>
          </cell>
          <cell r="AR267" t="str">
            <v>-</v>
          </cell>
          <cell r="AS267">
            <v>0</v>
          </cell>
          <cell r="AT267" t="str">
            <v/>
          </cell>
          <cell r="AU267">
            <v>0</v>
          </cell>
          <cell r="AV267" t="str">
            <v>-</v>
          </cell>
          <cell r="AW267">
            <v>0</v>
          </cell>
          <cell r="AX267" t="str">
            <v>-</v>
          </cell>
          <cell r="AY267">
            <v>0</v>
          </cell>
          <cell r="AZ267" t="str">
            <v/>
          </cell>
          <cell r="BA267">
            <v>0</v>
          </cell>
          <cell r="BB267" t="str">
            <v>-</v>
          </cell>
          <cell r="BC267">
            <v>0</v>
          </cell>
          <cell r="BD267" t="str">
            <v>-</v>
          </cell>
          <cell r="BE267">
            <v>0</v>
          </cell>
          <cell r="BF267" t="str">
            <v/>
          </cell>
          <cell r="BG267">
            <v>0</v>
          </cell>
          <cell r="BH267" t="str">
            <v>-</v>
          </cell>
          <cell r="BI267">
            <v>0</v>
          </cell>
          <cell r="BJ267" t="str">
            <v>-</v>
          </cell>
          <cell r="BK267">
            <v>0</v>
          </cell>
          <cell r="BL267">
            <v>0</v>
          </cell>
          <cell r="BM267" t="str">
            <v>-</v>
          </cell>
          <cell r="BN267">
            <v>7</v>
          </cell>
          <cell r="BO267" t="str">
            <v/>
          </cell>
          <cell r="BP267">
            <v>0</v>
          </cell>
          <cell r="BQ267">
            <v>0</v>
          </cell>
          <cell r="BR267" t="str">
            <v>-</v>
          </cell>
          <cell r="BS267">
            <v>0</v>
          </cell>
          <cell r="BT267">
            <v>0</v>
          </cell>
          <cell r="BU267" t="str">
            <v>-</v>
          </cell>
        </row>
        <row r="268">
          <cell r="A268" t="str">
            <v>193MD</v>
          </cell>
          <cell r="B268">
            <v>193</v>
          </cell>
          <cell r="C268" t="str">
            <v>MD</v>
          </cell>
          <cell r="D268" t="str">
            <v>Appliances</v>
          </cell>
          <cell r="E268" t="str">
            <v>Clothes Washer Gas WH</v>
          </cell>
          <cell r="F268" t="str">
            <v>Commercial</v>
          </cell>
          <cell r="G268" t="str">
            <v>Y</v>
          </cell>
          <cell r="M268" t="str">
            <v>NC,RENO,REPL</v>
          </cell>
          <cell r="N268" t="str">
            <v/>
          </cell>
          <cell r="O268">
            <v>2020</v>
          </cell>
          <cell r="P268">
            <v>2029</v>
          </cell>
          <cell r="Q268" t="str">
            <v>Lodging</v>
          </cell>
          <cell r="R268" t="str">
            <v>per washer</v>
          </cell>
          <cell r="S268">
            <v>0</v>
          </cell>
          <cell r="T268">
            <v>0</v>
          </cell>
          <cell r="U268">
            <v>265</v>
          </cell>
          <cell r="V268">
            <v>125.7509080126549</v>
          </cell>
          <cell r="W268">
            <v>0.59751037344398339</v>
          </cell>
          <cell r="X268" t="str">
            <v>-</v>
          </cell>
          <cell r="Y268" t="str">
            <v>-</v>
          </cell>
          <cell r="Z268" t="e">
            <v>#VALUE!</v>
          </cell>
          <cell r="AA268">
            <v>0</v>
          </cell>
          <cell r="AB268">
            <v>0</v>
          </cell>
          <cell r="AC268">
            <v>200</v>
          </cell>
          <cell r="AD268">
            <v>1.5904457722076493</v>
          </cell>
          <cell r="AE268" t="str">
            <v>-</v>
          </cell>
          <cell r="AF268" t="e">
            <v>#VALUE!</v>
          </cell>
          <cell r="AG268">
            <v>0</v>
          </cell>
          <cell r="AH268">
            <v>0</v>
          </cell>
          <cell r="AI268">
            <v>0</v>
          </cell>
          <cell r="AJ268">
            <v>0</v>
          </cell>
          <cell r="AK268">
            <v>0</v>
          </cell>
          <cell r="AL268" t="str">
            <v>-</v>
          </cell>
          <cell r="AM268" t="str">
            <v>-</v>
          </cell>
          <cell r="AN268" t="str">
            <v/>
          </cell>
          <cell r="AO268">
            <v>0</v>
          </cell>
          <cell r="AP268" t="str">
            <v>-</v>
          </cell>
          <cell r="AQ268">
            <v>0</v>
          </cell>
          <cell r="AR268" t="str">
            <v>-</v>
          </cell>
          <cell r="AS268">
            <v>0</v>
          </cell>
          <cell r="AT268" t="str">
            <v/>
          </cell>
          <cell r="AU268">
            <v>0</v>
          </cell>
          <cell r="AV268" t="str">
            <v>-</v>
          </cell>
          <cell r="AW268">
            <v>0</v>
          </cell>
          <cell r="AX268" t="str">
            <v>-</v>
          </cell>
          <cell r="AY268">
            <v>0</v>
          </cell>
          <cell r="AZ268" t="str">
            <v/>
          </cell>
          <cell r="BA268">
            <v>0</v>
          </cell>
          <cell r="BB268" t="str">
            <v>-</v>
          </cell>
          <cell r="BC268">
            <v>0</v>
          </cell>
          <cell r="BD268" t="str">
            <v>-</v>
          </cell>
          <cell r="BE268">
            <v>0</v>
          </cell>
          <cell r="BF268" t="str">
            <v/>
          </cell>
          <cell r="BG268">
            <v>0</v>
          </cell>
          <cell r="BH268" t="str">
            <v>-</v>
          </cell>
          <cell r="BI268">
            <v>0</v>
          </cell>
          <cell r="BJ268" t="str">
            <v>-</v>
          </cell>
          <cell r="BK268">
            <v>0</v>
          </cell>
          <cell r="BL268">
            <v>0</v>
          </cell>
          <cell r="BM268" t="str">
            <v>-</v>
          </cell>
          <cell r="BN268">
            <v>7</v>
          </cell>
          <cell r="BO268" t="str">
            <v/>
          </cell>
          <cell r="BP268">
            <v>0</v>
          </cell>
          <cell r="BQ268">
            <v>0</v>
          </cell>
          <cell r="BR268" t="str">
            <v>-</v>
          </cell>
          <cell r="BS268">
            <v>11474.121750000002</v>
          </cell>
          <cell r="BT268">
            <v>91.24484213541669</v>
          </cell>
          <cell r="BU268" t="str">
            <v>-</v>
          </cell>
        </row>
        <row r="269">
          <cell r="A269" t="str">
            <v>194MD</v>
          </cell>
          <cell r="B269">
            <v>194</v>
          </cell>
          <cell r="C269" t="str">
            <v>MD</v>
          </cell>
          <cell r="D269" t="str">
            <v>Other</v>
          </cell>
          <cell r="E269" t="str">
            <v>Clothes Washer Gas WH</v>
          </cell>
          <cell r="F269" t="str">
            <v>Commercial</v>
          </cell>
          <cell r="G269" t="str">
            <v>Y</v>
          </cell>
          <cell r="M269" t="str">
            <v>NC,RENO,REPL</v>
          </cell>
          <cell r="N269" t="str">
            <v/>
          </cell>
          <cell r="O269">
            <v>2020</v>
          </cell>
          <cell r="P269">
            <v>2029</v>
          </cell>
          <cell r="Q269" t="str">
            <v>Lodging</v>
          </cell>
          <cell r="R269" t="str">
            <v>per washer</v>
          </cell>
          <cell r="S269">
            <v>0</v>
          </cell>
          <cell r="T269">
            <v>0</v>
          </cell>
          <cell r="U269">
            <v>265</v>
          </cell>
          <cell r="V269">
            <v>0.90595294104350543</v>
          </cell>
          <cell r="W269">
            <v>8.5164434821173057E-2</v>
          </cell>
          <cell r="X269" t="str">
            <v>-</v>
          </cell>
          <cell r="Y269" t="str">
            <v>-</v>
          </cell>
          <cell r="Z269" t="e">
            <v>#VALUE!</v>
          </cell>
          <cell r="AA269">
            <v>0</v>
          </cell>
          <cell r="AB269">
            <v>0</v>
          </cell>
          <cell r="AC269">
            <v>0</v>
          </cell>
          <cell r="AD269">
            <v>0</v>
          </cell>
          <cell r="AE269" t="str">
            <v>-</v>
          </cell>
          <cell r="AF269" t="e">
            <v>#VALUE!</v>
          </cell>
          <cell r="AG269">
            <v>0</v>
          </cell>
          <cell r="AH269">
            <v>0</v>
          </cell>
          <cell r="AI269">
            <v>0</v>
          </cell>
          <cell r="AJ269">
            <v>0</v>
          </cell>
          <cell r="AK269">
            <v>0</v>
          </cell>
          <cell r="AL269" t="str">
            <v>-</v>
          </cell>
          <cell r="AM269" t="str">
            <v>-</v>
          </cell>
          <cell r="AN269" t="str">
            <v/>
          </cell>
          <cell r="AO269">
            <v>0</v>
          </cell>
          <cell r="AP269" t="str">
            <v>-</v>
          </cell>
          <cell r="AQ269">
            <v>0</v>
          </cell>
          <cell r="AR269" t="str">
            <v>-</v>
          </cell>
          <cell r="AS269">
            <v>0</v>
          </cell>
          <cell r="AT269" t="str">
            <v/>
          </cell>
          <cell r="AU269">
            <v>0</v>
          </cell>
          <cell r="AV269" t="str">
            <v>-</v>
          </cell>
          <cell r="AW269">
            <v>0</v>
          </cell>
          <cell r="AX269" t="str">
            <v>-</v>
          </cell>
          <cell r="AY269">
            <v>0</v>
          </cell>
          <cell r="AZ269" t="str">
            <v/>
          </cell>
          <cell r="BA269">
            <v>0</v>
          </cell>
          <cell r="BB269" t="str">
            <v>-</v>
          </cell>
          <cell r="BC269">
            <v>0</v>
          </cell>
          <cell r="BD269" t="str">
            <v>-</v>
          </cell>
          <cell r="BE269">
            <v>0</v>
          </cell>
          <cell r="BF269" t="str">
            <v/>
          </cell>
          <cell r="BG269">
            <v>0</v>
          </cell>
          <cell r="BH269" t="str">
            <v>-</v>
          </cell>
          <cell r="BI269">
            <v>0</v>
          </cell>
          <cell r="BJ269" t="str">
            <v>-</v>
          </cell>
          <cell r="BK269">
            <v>0</v>
          </cell>
          <cell r="BL269">
            <v>0</v>
          </cell>
          <cell r="BM269" t="str">
            <v>-</v>
          </cell>
          <cell r="BN269">
            <v>7</v>
          </cell>
          <cell r="BO269" t="str">
            <v/>
          </cell>
          <cell r="BP269">
            <v>0</v>
          </cell>
          <cell r="BQ269">
            <v>0</v>
          </cell>
          <cell r="BR269" t="str">
            <v>-</v>
          </cell>
          <cell r="BS269">
            <v>0</v>
          </cell>
          <cell r="BT269">
            <v>0</v>
          </cell>
          <cell r="BU269" t="str">
            <v>-</v>
          </cell>
        </row>
        <row r="270">
          <cell r="A270" t="str">
            <v>195MD</v>
          </cell>
          <cell r="B270">
            <v>195</v>
          </cell>
          <cell r="C270" t="str">
            <v>MD</v>
          </cell>
          <cell r="D270" t="str">
            <v>Water Heating</v>
          </cell>
          <cell r="E270" t="str">
            <v>Clothes Washer Gas WH</v>
          </cell>
          <cell r="F270" t="str">
            <v>Commercial</v>
          </cell>
          <cell r="G270" t="str">
            <v>Y</v>
          </cell>
          <cell r="M270" t="str">
            <v>NC,RENO,REPL</v>
          </cell>
          <cell r="N270" t="str">
            <v/>
          </cell>
          <cell r="O270">
            <v>2020</v>
          </cell>
          <cell r="P270">
            <v>2029</v>
          </cell>
          <cell r="Q270" t="str">
            <v>Lodging</v>
          </cell>
          <cell r="R270" t="str">
            <v>per washer</v>
          </cell>
          <cell r="S270">
            <v>0</v>
          </cell>
          <cell r="T270">
            <v>0</v>
          </cell>
          <cell r="U270">
            <v>265</v>
          </cell>
          <cell r="V270">
            <v>2.2890018615850196</v>
          </cell>
          <cell r="W270">
            <v>0.59751037344398339</v>
          </cell>
          <cell r="X270" t="str">
            <v>-</v>
          </cell>
          <cell r="Y270" t="str">
            <v>-</v>
          </cell>
          <cell r="Z270" t="e">
            <v>#VALUE!</v>
          </cell>
          <cell r="AA270">
            <v>0</v>
          </cell>
          <cell r="AB270">
            <v>0</v>
          </cell>
          <cell r="AC270">
            <v>0</v>
          </cell>
          <cell r="AD270">
            <v>0</v>
          </cell>
          <cell r="AE270" t="str">
            <v>-</v>
          </cell>
          <cell r="AF270" t="e">
            <v>#VALUE!</v>
          </cell>
          <cell r="AG270">
            <v>0</v>
          </cell>
          <cell r="AH270">
            <v>0</v>
          </cell>
          <cell r="AI270">
            <v>0</v>
          </cell>
          <cell r="AJ270">
            <v>0</v>
          </cell>
          <cell r="AK270">
            <v>0</v>
          </cell>
          <cell r="AL270" t="str">
            <v>-</v>
          </cell>
          <cell r="AM270" t="str">
            <v>-</v>
          </cell>
          <cell r="AN270" t="str">
            <v/>
          </cell>
          <cell r="AO270">
            <v>0</v>
          </cell>
          <cell r="AP270" t="str">
            <v>-</v>
          </cell>
          <cell r="AQ270">
            <v>0</v>
          </cell>
          <cell r="AR270" t="str">
            <v>-</v>
          </cell>
          <cell r="AS270">
            <v>0</v>
          </cell>
          <cell r="AT270" t="str">
            <v/>
          </cell>
          <cell r="AU270">
            <v>0</v>
          </cell>
          <cell r="AV270" t="str">
            <v>-</v>
          </cell>
          <cell r="AW270">
            <v>0</v>
          </cell>
          <cell r="AX270" t="str">
            <v>-</v>
          </cell>
          <cell r="AY270">
            <v>0</v>
          </cell>
          <cell r="AZ270" t="str">
            <v/>
          </cell>
          <cell r="BA270">
            <v>0</v>
          </cell>
          <cell r="BB270" t="str">
            <v>-</v>
          </cell>
          <cell r="BC270">
            <v>0</v>
          </cell>
          <cell r="BD270" t="str">
            <v>-</v>
          </cell>
          <cell r="BE270">
            <v>0</v>
          </cell>
          <cell r="BF270" t="str">
            <v/>
          </cell>
          <cell r="BG270">
            <v>0</v>
          </cell>
          <cell r="BH270" t="str">
            <v>-</v>
          </cell>
          <cell r="BI270">
            <v>0</v>
          </cell>
          <cell r="BJ270" t="str">
            <v>-</v>
          </cell>
          <cell r="BK270">
            <v>0</v>
          </cell>
          <cell r="BL270">
            <v>0</v>
          </cell>
          <cell r="BM270" t="str">
            <v>-</v>
          </cell>
          <cell r="BN270">
            <v>7</v>
          </cell>
          <cell r="BO270" t="str">
            <v/>
          </cell>
          <cell r="BP270">
            <v>0</v>
          </cell>
          <cell r="BQ270">
            <v>0</v>
          </cell>
          <cell r="BR270" t="str">
            <v>-</v>
          </cell>
          <cell r="BS270">
            <v>0</v>
          </cell>
          <cell r="BT270">
            <v>0</v>
          </cell>
          <cell r="BU270" t="str">
            <v>-</v>
          </cell>
        </row>
        <row r="271">
          <cell r="A271" t="str">
            <v>196MD</v>
          </cell>
          <cell r="B271">
            <v>196</v>
          </cell>
          <cell r="C271" t="str">
            <v>MD</v>
          </cell>
          <cell r="D271" t="str">
            <v>Appliances</v>
          </cell>
          <cell r="E271" t="str">
            <v>Clothes Washer Oil WH</v>
          </cell>
          <cell r="F271" t="str">
            <v>Commercial</v>
          </cell>
          <cell r="G271" t="str">
            <v>Y</v>
          </cell>
          <cell r="M271" t="str">
            <v>NC,RENO,REPL</v>
          </cell>
          <cell r="N271" t="str">
            <v/>
          </cell>
          <cell r="O271">
            <v>2020</v>
          </cell>
          <cell r="P271">
            <v>2029</v>
          </cell>
          <cell r="Q271" t="str">
            <v>Lodging</v>
          </cell>
          <cell r="R271" t="str">
            <v>per washer</v>
          </cell>
          <cell r="S271">
            <v>0</v>
          </cell>
          <cell r="T271">
            <v>0</v>
          </cell>
          <cell r="U271">
            <v>265</v>
          </cell>
          <cell r="V271">
            <v>125.7509080126549</v>
          </cell>
          <cell r="W271">
            <v>0.59751037344398339</v>
          </cell>
          <cell r="X271" t="str">
            <v>-</v>
          </cell>
          <cell r="Y271" t="str">
            <v>NEEP Mid Atlantic TRM, Version 8</v>
          </cell>
          <cell r="Z271" t="e">
            <v>#VALUE!</v>
          </cell>
          <cell r="AA271">
            <v>0</v>
          </cell>
          <cell r="AB271">
            <v>0</v>
          </cell>
          <cell r="AC271">
            <v>200</v>
          </cell>
          <cell r="AD271">
            <v>1.5904457722076493</v>
          </cell>
          <cell r="AE271" t="str">
            <v>NEEP Mid Atlantic TRM, Version 8</v>
          </cell>
          <cell r="AF271" t="e">
            <v>#VALUE!</v>
          </cell>
          <cell r="AG271">
            <v>0</v>
          </cell>
          <cell r="AH271">
            <v>0</v>
          </cell>
          <cell r="AI271">
            <v>0</v>
          </cell>
          <cell r="AJ271">
            <v>0</v>
          </cell>
          <cell r="AK271">
            <v>0</v>
          </cell>
          <cell r="AL271" t="str">
            <v>-</v>
          </cell>
          <cell r="AM271" t="str">
            <v>-</v>
          </cell>
          <cell r="AN271" t="str">
            <v/>
          </cell>
          <cell r="AO271">
            <v>0</v>
          </cell>
          <cell r="AP271" t="str">
            <v>-</v>
          </cell>
          <cell r="AQ271">
            <v>0</v>
          </cell>
          <cell r="AR271" t="str">
            <v>-</v>
          </cell>
          <cell r="AS271">
            <v>0</v>
          </cell>
          <cell r="AT271" t="str">
            <v/>
          </cell>
          <cell r="AU271">
            <v>0</v>
          </cell>
          <cell r="AV271" t="str">
            <v>-</v>
          </cell>
          <cell r="AW271">
            <v>0</v>
          </cell>
          <cell r="AX271" t="str">
            <v>-</v>
          </cell>
          <cell r="AY271">
            <v>0</v>
          </cell>
          <cell r="AZ271" t="str">
            <v/>
          </cell>
          <cell r="BA271">
            <v>0</v>
          </cell>
          <cell r="BB271" t="str">
            <v>-</v>
          </cell>
          <cell r="BC271">
            <v>0</v>
          </cell>
          <cell r="BD271" t="str">
            <v>-</v>
          </cell>
          <cell r="BE271">
            <v>0</v>
          </cell>
          <cell r="BF271" t="str">
            <v/>
          </cell>
          <cell r="BG271">
            <v>0</v>
          </cell>
          <cell r="BH271" t="str">
            <v>-</v>
          </cell>
          <cell r="BI271">
            <v>0</v>
          </cell>
          <cell r="BJ271" t="str">
            <v>-</v>
          </cell>
          <cell r="BK271">
            <v>0</v>
          </cell>
          <cell r="BL271">
            <v>0</v>
          </cell>
          <cell r="BM271" t="str">
            <v>-</v>
          </cell>
          <cell r="BN271">
            <v>7</v>
          </cell>
          <cell r="BO271" t="str">
            <v/>
          </cell>
          <cell r="BP271">
            <v>0</v>
          </cell>
          <cell r="BQ271">
            <v>0</v>
          </cell>
          <cell r="BR271" t="str">
            <v>-</v>
          </cell>
          <cell r="BS271">
            <v>11474.121750000002</v>
          </cell>
          <cell r="BT271">
            <v>91.24484213541669</v>
          </cell>
          <cell r="BU271" t="str">
            <v>-</v>
          </cell>
        </row>
        <row r="272">
          <cell r="A272" t="str">
            <v>197MD</v>
          </cell>
          <cell r="B272">
            <v>197</v>
          </cell>
          <cell r="C272" t="str">
            <v>MD</v>
          </cell>
          <cell r="D272" t="str">
            <v>Appliances</v>
          </cell>
          <cell r="E272" t="str">
            <v>Clothes Washer Oil WH</v>
          </cell>
          <cell r="F272" t="str">
            <v>Commercial</v>
          </cell>
          <cell r="G272" t="str">
            <v>Y</v>
          </cell>
          <cell r="M272" t="str">
            <v>NC,RENO,REPL</v>
          </cell>
          <cell r="N272" t="str">
            <v/>
          </cell>
          <cell r="O272">
            <v>2020</v>
          </cell>
          <cell r="P272">
            <v>2029</v>
          </cell>
          <cell r="Q272" t="str">
            <v>Lodging</v>
          </cell>
          <cell r="R272" t="str">
            <v>per washer</v>
          </cell>
          <cell r="S272">
            <v>0</v>
          </cell>
          <cell r="T272">
            <v>0</v>
          </cell>
          <cell r="U272">
            <v>265</v>
          </cell>
          <cell r="V272">
            <v>237.00162745476973</v>
          </cell>
          <cell r="W272">
            <v>8.5164434821172988E-2</v>
          </cell>
          <cell r="X272" t="str">
            <v>-</v>
          </cell>
          <cell r="Y272" t="str">
            <v>-</v>
          </cell>
          <cell r="Z272" t="e">
            <v>#VALUE!</v>
          </cell>
          <cell r="AA272">
            <v>0</v>
          </cell>
          <cell r="AB272">
            <v>0</v>
          </cell>
          <cell r="AC272">
            <v>0</v>
          </cell>
          <cell r="AD272">
            <v>0</v>
          </cell>
          <cell r="AE272" t="str">
            <v>-</v>
          </cell>
          <cell r="AF272" t="e">
            <v>#VALUE!</v>
          </cell>
          <cell r="AG272">
            <v>0</v>
          </cell>
          <cell r="AH272">
            <v>0</v>
          </cell>
          <cell r="AI272">
            <v>0</v>
          </cell>
          <cell r="AJ272">
            <v>0</v>
          </cell>
          <cell r="AK272">
            <v>0</v>
          </cell>
          <cell r="AL272" t="str">
            <v>-</v>
          </cell>
          <cell r="AM272" t="str">
            <v>-</v>
          </cell>
          <cell r="AN272" t="str">
            <v/>
          </cell>
          <cell r="AO272">
            <v>0</v>
          </cell>
          <cell r="AP272" t="str">
            <v>-</v>
          </cell>
          <cell r="AQ272">
            <v>0</v>
          </cell>
          <cell r="AR272" t="str">
            <v>-</v>
          </cell>
          <cell r="AS272">
            <v>0</v>
          </cell>
          <cell r="AT272" t="str">
            <v/>
          </cell>
          <cell r="AU272">
            <v>0</v>
          </cell>
          <cell r="AV272" t="str">
            <v>-</v>
          </cell>
          <cell r="AW272">
            <v>0</v>
          </cell>
          <cell r="AX272" t="str">
            <v>-</v>
          </cell>
          <cell r="AY272">
            <v>0</v>
          </cell>
          <cell r="AZ272" t="str">
            <v/>
          </cell>
          <cell r="BA272">
            <v>0</v>
          </cell>
          <cell r="BB272" t="str">
            <v>-</v>
          </cell>
          <cell r="BC272">
            <v>0</v>
          </cell>
          <cell r="BD272" t="str">
            <v>-</v>
          </cell>
          <cell r="BE272">
            <v>0</v>
          </cell>
          <cell r="BF272" t="str">
            <v/>
          </cell>
          <cell r="BG272">
            <v>0</v>
          </cell>
          <cell r="BH272" t="str">
            <v>-</v>
          </cell>
          <cell r="BI272">
            <v>0</v>
          </cell>
          <cell r="BJ272" t="str">
            <v>-</v>
          </cell>
          <cell r="BK272">
            <v>0</v>
          </cell>
          <cell r="BL272">
            <v>0</v>
          </cell>
          <cell r="BM272" t="str">
            <v>-</v>
          </cell>
          <cell r="BN272">
            <v>7</v>
          </cell>
          <cell r="BO272" t="str">
            <v/>
          </cell>
          <cell r="BP272">
            <v>0</v>
          </cell>
          <cell r="BQ272">
            <v>0</v>
          </cell>
          <cell r="BR272" t="str">
            <v>-</v>
          </cell>
          <cell r="BS272">
            <v>0</v>
          </cell>
          <cell r="BT272">
            <v>0</v>
          </cell>
          <cell r="BU272" t="str">
            <v>-</v>
          </cell>
        </row>
        <row r="273">
          <cell r="A273" t="str">
            <v>198MD</v>
          </cell>
          <cell r="B273">
            <v>198</v>
          </cell>
          <cell r="C273" t="str">
            <v>MD</v>
          </cell>
          <cell r="D273" t="str">
            <v>Water Heating</v>
          </cell>
          <cell r="E273" t="str">
            <v>Clothes Washer Oil WH</v>
          </cell>
          <cell r="F273" t="str">
            <v>Commercial</v>
          </cell>
          <cell r="G273" t="str">
            <v>Y</v>
          </cell>
          <cell r="M273" t="str">
            <v>NC,RENO,REPL</v>
          </cell>
          <cell r="N273" t="str">
            <v/>
          </cell>
          <cell r="O273">
            <v>2020</v>
          </cell>
          <cell r="P273">
            <v>2029</v>
          </cell>
          <cell r="Q273" t="str">
            <v>Lodging</v>
          </cell>
          <cell r="R273" t="str">
            <v>per washer</v>
          </cell>
          <cell r="S273">
            <v>0</v>
          </cell>
          <cell r="T273">
            <v>0</v>
          </cell>
          <cell r="U273">
            <v>265</v>
          </cell>
          <cell r="V273">
            <v>2.2890018615850196</v>
          </cell>
          <cell r="W273">
            <v>0.59751037344398339</v>
          </cell>
          <cell r="X273" t="str">
            <v>-</v>
          </cell>
          <cell r="Y273" t="str">
            <v>-</v>
          </cell>
          <cell r="Z273" t="e">
            <v>#VALUE!</v>
          </cell>
          <cell r="AA273">
            <v>0</v>
          </cell>
          <cell r="AB273">
            <v>0</v>
          </cell>
          <cell r="AC273">
            <v>0</v>
          </cell>
          <cell r="AD273">
            <v>0</v>
          </cell>
          <cell r="AE273" t="str">
            <v>-</v>
          </cell>
          <cell r="AF273" t="e">
            <v>#VALUE!</v>
          </cell>
          <cell r="AG273">
            <v>0</v>
          </cell>
          <cell r="AH273">
            <v>0</v>
          </cell>
          <cell r="AI273">
            <v>0</v>
          </cell>
          <cell r="AJ273">
            <v>0</v>
          </cell>
          <cell r="AK273">
            <v>0</v>
          </cell>
          <cell r="AL273" t="str">
            <v>-</v>
          </cell>
          <cell r="AM273" t="str">
            <v>-</v>
          </cell>
          <cell r="AN273" t="str">
            <v/>
          </cell>
          <cell r="AO273">
            <v>0</v>
          </cell>
          <cell r="AP273" t="str">
            <v>-</v>
          </cell>
          <cell r="AQ273">
            <v>0</v>
          </cell>
          <cell r="AR273" t="str">
            <v>-</v>
          </cell>
          <cell r="AS273">
            <v>0</v>
          </cell>
          <cell r="AT273" t="str">
            <v/>
          </cell>
          <cell r="AU273">
            <v>0</v>
          </cell>
          <cell r="AV273" t="str">
            <v>-</v>
          </cell>
          <cell r="AW273">
            <v>0</v>
          </cell>
          <cell r="AX273" t="str">
            <v>-</v>
          </cell>
          <cell r="AY273">
            <v>0</v>
          </cell>
          <cell r="AZ273" t="str">
            <v/>
          </cell>
          <cell r="BA273">
            <v>0</v>
          </cell>
          <cell r="BB273" t="str">
            <v>-</v>
          </cell>
          <cell r="BC273">
            <v>0</v>
          </cell>
          <cell r="BD273" t="str">
            <v>-</v>
          </cell>
          <cell r="BE273">
            <v>0</v>
          </cell>
          <cell r="BF273" t="str">
            <v/>
          </cell>
          <cell r="BG273">
            <v>0</v>
          </cell>
          <cell r="BH273" t="str">
            <v>-</v>
          </cell>
          <cell r="BI273">
            <v>0</v>
          </cell>
          <cell r="BJ273" t="str">
            <v>-</v>
          </cell>
          <cell r="BK273">
            <v>0</v>
          </cell>
          <cell r="BL273">
            <v>0</v>
          </cell>
          <cell r="BM273" t="str">
            <v>-</v>
          </cell>
          <cell r="BN273">
            <v>7</v>
          </cell>
          <cell r="BO273" t="str">
            <v/>
          </cell>
          <cell r="BP273">
            <v>0</v>
          </cell>
          <cell r="BQ273">
            <v>0</v>
          </cell>
          <cell r="BR273" t="str">
            <v>-</v>
          </cell>
          <cell r="BS273">
            <v>0</v>
          </cell>
          <cell r="BT273">
            <v>0</v>
          </cell>
          <cell r="BU273" t="str">
            <v>-</v>
          </cell>
        </row>
        <row r="274">
          <cell r="A274" t="str">
            <v>199MD</v>
          </cell>
          <cell r="B274">
            <v>199</v>
          </cell>
          <cell r="C274" t="str">
            <v>MD</v>
          </cell>
          <cell r="D274" t="str">
            <v>Appliances</v>
          </cell>
          <cell r="E274" t="str">
            <v>Clothes Washer Oil WH</v>
          </cell>
          <cell r="F274" t="str">
            <v>Commercial</v>
          </cell>
          <cell r="G274" t="str">
            <v>Y</v>
          </cell>
          <cell r="M274" t="str">
            <v>NC,RENO,REPL</v>
          </cell>
          <cell r="N274" t="str">
            <v/>
          </cell>
          <cell r="O274">
            <v>2020</v>
          </cell>
          <cell r="P274">
            <v>2029</v>
          </cell>
          <cell r="Q274" t="str">
            <v>Lodging</v>
          </cell>
          <cell r="R274" t="str">
            <v>per washer</v>
          </cell>
          <cell r="S274">
            <v>0</v>
          </cell>
          <cell r="T274">
            <v>0</v>
          </cell>
          <cell r="U274">
            <v>265</v>
          </cell>
          <cell r="V274">
            <v>125.7509080126549</v>
          </cell>
          <cell r="W274">
            <v>0.59751037344398339</v>
          </cell>
          <cell r="X274" t="str">
            <v>-</v>
          </cell>
          <cell r="Y274" t="str">
            <v>-</v>
          </cell>
          <cell r="Z274" t="e">
            <v>#VALUE!</v>
          </cell>
          <cell r="AA274">
            <v>0</v>
          </cell>
          <cell r="AB274">
            <v>0</v>
          </cell>
          <cell r="AC274">
            <v>200</v>
          </cell>
          <cell r="AD274">
            <v>1.5904457722076493</v>
          </cell>
          <cell r="AE274" t="str">
            <v>-</v>
          </cell>
          <cell r="AF274" t="e">
            <v>#VALUE!</v>
          </cell>
          <cell r="AG274">
            <v>0</v>
          </cell>
          <cell r="AH274">
            <v>0</v>
          </cell>
          <cell r="AI274">
            <v>0</v>
          </cell>
          <cell r="AJ274">
            <v>0</v>
          </cell>
          <cell r="AK274">
            <v>0</v>
          </cell>
          <cell r="AL274" t="str">
            <v>-</v>
          </cell>
          <cell r="AM274" t="str">
            <v>-</v>
          </cell>
          <cell r="AN274" t="str">
            <v/>
          </cell>
          <cell r="AO274">
            <v>0</v>
          </cell>
          <cell r="AP274" t="str">
            <v>-</v>
          </cell>
          <cell r="AQ274">
            <v>0</v>
          </cell>
          <cell r="AR274" t="str">
            <v>-</v>
          </cell>
          <cell r="AS274">
            <v>0</v>
          </cell>
          <cell r="AT274" t="str">
            <v/>
          </cell>
          <cell r="AU274">
            <v>0</v>
          </cell>
          <cell r="AV274" t="str">
            <v>-</v>
          </cell>
          <cell r="AW274">
            <v>0</v>
          </cell>
          <cell r="AX274" t="str">
            <v>-</v>
          </cell>
          <cell r="AY274">
            <v>0</v>
          </cell>
          <cell r="AZ274" t="str">
            <v/>
          </cell>
          <cell r="BA274">
            <v>0</v>
          </cell>
          <cell r="BB274" t="str">
            <v>-</v>
          </cell>
          <cell r="BC274">
            <v>0</v>
          </cell>
          <cell r="BD274" t="str">
            <v>-</v>
          </cell>
          <cell r="BE274">
            <v>0</v>
          </cell>
          <cell r="BF274" t="str">
            <v/>
          </cell>
          <cell r="BG274">
            <v>0</v>
          </cell>
          <cell r="BH274" t="str">
            <v>-</v>
          </cell>
          <cell r="BI274">
            <v>0</v>
          </cell>
          <cell r="BJ274" t="str">
            <v>-</v>
          </cell>
          <cell r="BK274">
            <v>0</v>
          </cell>
          <cell r="BL274">
            <v>0</v>
          </cell>
          <cell r="BM274" t="str">
            <v>-</v>
          </cell>
          <cell r="BN274">
            <v>7</v>
          </cell>
          <cell r="BO274" t="str">
            <v/>
          </cell>
          <cell r="BP274">
            <v>0</v>
          </cell>
          <cell r="BQ274">
            <v>0</v>
          </cell>
          <cell r="BR274" t="str">
            <v>-</v>
          </cell>
          <cell r="BS274">
            <v>11474.121750000002</v>
          </cell>
          <cell r="BT274">
            <v>91.24484213541669</v>
          </cell>
          <cell r="BU274" t="str">
            <v>-</v>
          </cell>
        </row>
        <row r="275">
          <cell r="A275" t="str">
            <v>200MD</v>
          </cell>
          <cell r="B275">
            <v>200</v>
          </cell>
          <cell r="C275" t="str">
            <v>MD</v>
          </cell>
          <cell r="D275" t="str">
            <v>Other</v>
          </cell>
          <cell r="E275" t="str">
            <v>Clothes Washer Oil WH</v>
          </cell>
          <cell r="F275" t="str">
            <v>Commercial</v>
          </cell>
          <cell r="G275" t="str">
            <v>Y</v>
          </cell>
          <cell r="M275" t="str">
            <v>NC,RENO,REPL</v>
          </cell>
          <cell r="N275" t="str">
            <v/>
          </cell>
          <cell r="O275">
            <v>2020</v>
          </cell>
          <cell r="P275">
            <v>2029</v>
          </cell>
          <cell r="Q275" t="str">
            <v>Lodging</v>
          </cell>
          <cell r="R275" t="str">
            <v>per washer</v>
          </cell>
          <cell r="S275">
            <v>0</v>
          </cell>
          <cell r="T275">
            <v>0</v>
          </cell>
          <cell r="U275">
            <v>265</v>
          </cell>
          <cell r="V275">
            <v>0.90595294104350543</v>
          </cell>
          <cell r="W275">
            <v>8.5164434821173057E-2</v>
          </cell>
          <cell r="X275" t="str">
            <v>-</v>
          </cell>
          <cell r="Y275" t="str">
            <v>-</v>
          </cell>
          <cell r="Z275" t="e">
            <v>#VALUE!</v>
          </cell>
          <cell r="AA275">
            <v>0</v>
          </cell>
          <cell r="AB275">
            <v>0</v>
          </cell>
          <cell r="AC275">
            <v>0</v>
          </cell>
          <cell r="AD275">
            <v>0</v>
          </cell>
          <cell r="AE275" t="str">
            <v>-</v>
          </cell>
          <cell r="AF275" t="e">
            <v>#VALUE!</v>
          </cell>
          <cell r="AG275">
            <v>0</v>
          </cell>
          <cell r="AH275">
            <v>0</v>
          </cell>
          <cell r="AI275">
            <v>0</v>
          </cell>
          <cell r="AJ275">
            <v>0</v>
          </cell>
          <cell r="AK275">
            <v>0</v>
          </cell>
          <cell r="AL275" t="str">
            <v>-</v>
          </cell>
          <cell r="AM275" t="str">
            <v>-</v>
          </cell>
          <cell r="AN275" t="str">
            <v/>
          </cell>
          <cell r="AO275">
            <v>0</v>
          </cell>
          <cell r="AP275" t="str">
            <v>-</v>
          </cell>
          <cell r="AQ275">
            <v>0</v>
          </cell>
          <cell r="AR275" t="str">
            <v>-</v>
          </cell>
          <cell r="AS275">
            <v>0</v>
          </cell>
          <cell r="AT275" t="str">
            <v/>
          </cell>
          <cell r="AU275">
            <v>0</v>
          </cell>
          <cell r="AV275" t="str">
            <v>-</v>
          </cell>
          <cell r="AW275">
            <v>0</v>
          </cell>
          <cell r="AX275" t="str">
            <v>-</v>
          </cell>
          <cell r="AY275">
            <v>0</v>
          </cell>
          <cell r="AZ275" t="str">
            <v/>
          </cell>
          <cell r="BA275">
            <v>0</v>
          </cell>
          <cell r="BB275" t="str">
            <v>-</v>
          </cell>
          <cell r="BC275">
            <v>0</v>
          </cell>
          <cell r="BD275" t="str">
            <v>-</v>
          </cell>
          <cell r="BE275">
            <v>0</v>
          </cell>
          <cell r="BF275" t="str">
            <v/>
          </cell>
          <cell r="BG275">
            <v>0</v>
          </cell>
          <cell r="BH275" t="str">
            <v>-</v>
          </cell>
          <cell r="BI275">
            <v>0</v>
          </cell>
          <cell r="BJ275" t="str">
            <v>-</v>
          </cell>
          <cell r="BK275">
            <v>0</v>
          </cell>
          <cell r="BL275">
            <v>0</v>
          </cell>
          <cell r="BM275" t="str">
            <v>-</v>
          </cell>
          <cell r="BN275">
            <v>7</v>
          </cell>
          <cell r="BO275" t="str">
            <v/>
          </cell>
          <cell r="BP275">
            <v>0</v>
          </cell>
          <cell r="BQ275">
            <v>0</v>
          </cell>
          <cell r="BR275" t="str">
            <v>-</v>
          </cell>
          <cell r="BS275">
            <v>0</v>
          </cell>
          <cell r="BT275">
            <v>0</v>
          </cell>
          <cell r="BU275" t="str">
            <v>-</v>
          </cell>
        </row>
        <row r="276">
          <cell r="A276" t="str">
            <v>201MD</v>
          </cell>
          <cell r="B276">
            <v>201</v>
          </cell>
          <cell r="C276" t="str">
            <v>MD</v>
          </cell>
          <cell r="D276" t="str">
            <v>Water Heating</v>
          </cell>
          <cell r="E276" t="str">
            <v>Clothes Washer Oil WH</v>
          </cell>
          <cell r="F276" t="str">
            <v>Commercial</v>
          </cell>
          <cell r="G276" t="str">
            <v>Y</v>
          </cell>
          <cell r="M276" t="str">
            <v>NC,RENO,REPL</v>
          </cell>
          <cell r="N276" t="str">
            <v/>
          </cell>
          <cell r="O276">
            <v>2020</v>
          </cell>
          <cell r="P276">
            <v>2029</v>
          </cell>
          <cell r="Q276" t="str">
            <v>Lodging</v>
          </cell>
          <cell r="R276" t="str">
            <v>per washer</v>
          </cell>
          <cell r="S276">
            <v>0</v>
          </cell>
          <cell r="T276">
            <v>0</v>
          </cell>
          <cell r="U276">
            <v>265</v>
          </cell>
          <cell r="V276">
            <v>2.2890018615850196</v>
          </cell>
          <cell r="W276">
            <v>0.59751037344398339</v>
          </cell>
          <cell r="X276" t="str">
            <v>-</v>
          </cell>
          <cell r="Y276" t="str">
            <v>-</v>
          </cell>
          <cell r="Z276" t="e">
            <v>#VALUE!</v>
          </cell>
          <cell r="AA276">
            <v>0</v>
          </cell>
          <cell r="AB276">
            <v>0</v>
          </cell>
          <cell r="AC276">
            <v>0</v>
          </cell>
          <cell r="AD276">
            <v>0</v>
          </cell>
          <cell r="AE276" t="str">
            <v>-</v>
          </cell>
          <cell r="AF276" t="e">
            <v>#VALUE!</v>
          </cell>
          <cell r="AG276">
            <v>0</v>
          </cell>
          <cell r="AH276">
            <v>0</v>
          </cell>
          <cell r="AI276">
            <v>0</v>
          </cell>
          <cell r="AJ276">
            <v>0</v>
          </cell>
          <cell r="AK276">
            <v>0</v>
          </cell>
          <cell r="AL276" t="str">
            <v>-</v>
          </cell>
          <cell r="AM276" t="str">
            <v>-</v>
          </cell>
          <cell r="AN276" t="str">
            <v/>
          </cell>
          <cell r="AO276">
            <v>0</v>
          </cell>
          <cell r="AP276" t="str">
            <v>-</v>
          </cell>
          <cell r="AQ276">
            <v>0</v>
          </cell>
          <cell r="AR276" t="str">
            <v>-</v>
          </cell>
          <cell r="AS276">
            <v>0</v>
          </cell>
          <cell r="AT276" t="str">
            <v/>
          </cell>
          <cell r="AU276">
            <v>0</v>
          </cell>
          <cell r="AV276" t="str">
            <v>-</v>
          </cell>
          <cell r="AW276">
            <v>0</v>
          </cell>
          <cell r="AX276" t="str">
            <v>-</v>
          </cell>
          <cell r="AY276">
            <v>0</v>
          </cell>
          <cell r="AZ276" t="str">
            <v/>
          </cell>
          <cell r="BA276">
            <v>0</v>
          </cell>
          <cell r="BB276" t="str">
            <v>-</v>
          </cell>
          <cell r="BC276">
            <v>0</v>
          </cell>
          <cell r="BD276" t="str">
            <v>-</v>
          </cell>
          <cell r="BE276">
            <v>0</v>
          </cell>
          <cell r="BF276" t="str">
            <v/>
          </cell>
          <cell r="BG276">
            <v>0</v>
          </cell>
          <cell r="BH276" t="str">
            <v>-</v>
          </cell>
          <cell r="BI276">
            <v>0</v>
          </cell>
          <cell r="BJ276" t="str">
            <v>-</v>
          </cell>
          <cell r="BK276">
            <v>0</v>
          </cell>
          <cell r="BL276">
            <v>0</v>
          </cell>
          <cell r="BM276" t="str">
            <v>-</v>
          </cell>
          <cell r="BN276">
            <v>7</v>
          </cell>
          <cell r="BO276" t="str">
            <v/>
          </cell>
          <cell r="BP276">
            <v>0</v>
          </cell>
          <cell r="BQ276">
            <v>0</v>
          </cell>
          <cell r="BR276" t="str">
            <v>-</v>
          </cell>
          <cell r="BS276">
            <v>0</v>
          </cell>
          <cell r="BT276">
            <v>0</v>
          </cell>
          <cell r="BU276" t="str">
            <v>-</v>
          </cell>
        </row>
        <row r="277">
          <cell r="A277" t="str">
            <v>202MD</v>
          </cell>
          <cell r="B277">
            <v>202</v>
          </cell>
          <cell r="C277" t="str">
            <v>MD</v>
          </cell>
          <cell r="D277" t="str">
            <v>Appliances</v>
          </cell>
          <cell r="E277" t="str">
            <v>Clothes Washer Oil WH</v>
          </cell>
          <cell r="F277" t="str">
            <v>Commercial</v>
          </cell>
          <cell r="G277" t="str">
            <v>Y</v>
          </cell>
          <cell r="M277" t="str">
            <v>NC,RENO,REPL</v>
          </cell>
          <cell r="N277" t="str">
            <v/>
          </cell>
          <cell r="O277">
            <v>2020</v>
          </cell>
          <cell r="P277">
            <v>2029</v>
          </cell>
          <cell r="Q277" t="str">
            <v>Lodging</v>
          </cell>
          <cell r="R277" t="str">
            <v>per washer</v>
          </cell>
          <cell r="S277">
            <v>0</v>
          </cell>
          <cell r="T277">
            <v>0</v>
          </cell>
          <cell r="U277">
            <v>265</v>
          </cell>
          <cell r="V277">
            <v>125.7509080126549</v>
          </cell>
          <cell r="W277">
            <v>0.59751037344398339</v>
          </cell>
          <cell r="X277" t="str">
            <v>-</v>
          </cell>
          <cell r="Y277" t="str">
            <v>-</v>
          </cell>
          <cell r="Z277" t="e">
            <v>#VALUE!</v>
          </cell>
          <cell r="AA277">
            <v>0</v>
          </cell>
          <cell r="AB277">
            <v>0</v>
          </cell>
          <cell r="AC277">
            <v>200</v>
          </cell>
          <cell r="AD277">
            <v>1.5904457722076493</v>
          </cell>
          <cell r="AE277" t="str">
            <v>-</v>
          </cell>
          <cell r="AF277" t="e">
            <v>#VALUE!</v>
          </cell>
          <cell r="AG277">
            <v>0</v>
          </cell>
          <cell r="AH277">
            <v>0</v>
          </cell>
          <cell r="AI277">
            <v>0</v>
          </cell>
          <cell r="AJ277">
            <v>0</v>
          </cell>
          <cell r="AK277">
            <v>0</v>
          </cell>
          <cell r="AL277" t="str">
            <v>-</v>
          </cell>
          <cell r="AM277" t="str">
            <v>-</v>
          </cell>
          <cell r="AN277" t="str">
            <v/>
          </cell>
          <cell r="AO277">
            <v>0</v>
          </cell>
          <cell r="AP277" t="str">
            <v>-</v>
          </cell>
          <cell r="AQ277">
            <v>0</v>
          </cell>
          <cell r="AR277" t="str">
            <v>-</v>
          </cell>
          <cell r="AS277">
            <v>0</v>
          </cell>
          <cell r="AT277" t="str">
            <v/>
          </cell>
          <cell r="AU277">
            <v>0</v>
          </cell>
          <cell r="AV277" t="str">
            <v>-</v>
          </cell>
          <cell r="AW277">
            <v>0</v>
          </cell>
          <cell r="AX277" t="str">
            <v>-</v>
          </cell>
          <cell r="AY277">
            <v>0</v>
          </cell>
          <cell r="AZ277" t="str">
            <v/>
          </cell>
          <cell r="BA277">
            <v>0</v>
          </cell>
          <cell r="BB277" t="str">
            <v>-</v>
          </cell>
          <cell r="BC277">
            <v>0</v>
          </cell>
          <cell r="BD277" t="str">
            <v>-</v>
          </cell>
          <cell r="BE277">
            <v>0</v>
          </cell>
          <cell r="BF277" t="str">
            <v/>
          </cell>
          <cell r="BG277">
            <v>0</v>
          </cell>
          <cell r="BH277" t="str">
            <v>-</v>
          </cell>
          <cell r="BI277">
            <v>0</v>
          </cell>
          <cell r="BJ277" t="str">
            <v>-</v>
          </cell>
          <cell r="BK277">
            <v>0</v>
          </cell>
          <cell r="BL277">
            <v>0</v>
          </cell>
          <cell r="BM277" t="str">
            <v>-</v>
          </cell>
          <cell r="BN277">
            <v>7</v>
          </cell>
          <cell r="BO277" t="str">
            <v/>
          </cell>
          <cell r="BP277">
            <v>0</v>
          </cell>
          <cell r="BQ277">
            <v>0</v>
          </cell>
          <cell r="BR277" t="str">
            <v>-</v>
          </cell>
          <cell r="BS277">
            <v>11474.121750000002</v>
          </cell>
          <cell r="BT277">
            <v>91.24484213541669</v>
          </cell>
          <cell r="BU277" t="str">
            <v>-</v>
          </cell>
        </row>
        <row r="278">
          <cell r="A278" t="str">
            <v>203MD</v>
          </cell>
          <cell r="B278">
            <v>203</v>
          </cell>
          <cell r="C278" t="str">
            <v>MD</v>
          </cell>
          <cell r="D278" t="str">
            <v>Other</v>
          </cell>
          <cell r="E278" t="str">
            <v>Clothes Washer Oil WH</v>
          </cell>
          <cell r="F278" t="str">
            <v>Commercial</v>
          </cell>
          <cell r="G278" t="str">
            <v>Y</v>
          </cell>
          <cell r="M278" t="str">
            <v>NC,RENO,REPL</v>
          </cell>
          <cell r="N278" t="str">
            <v/>
          </cell>
          <cell r="O278">
            <v>2020</v>
          </cell>
          <cell r="P278">
            <v>2029</v>
          </cell>
          <cell r="Q278" t="str">
            <v>Lodging</v>
          </cell>
          <cell r="R278" t="str">
            <v>per washer</v>
          </cell>
          <cell r="S278">
            <v>0</v>
          </cell>
          <cell r="T278">
            <v>0</v>
          </cell>
          <cell r="U278">
            <v>265</v>
          </cell>
          <cell r="V278">
            <v>0.90595294104350543</v>
          </cell>
          <cell r="W278">
            <v>8.5164434821173057E-2</v>
          </cell>
          <cell r="X278" t="str">
            <v>-</v>
          </cell>
          <cell r="Y278" t="str">
            <v>-</v>
          </cell>
          <cell r="Z278" t="e">
            <v>#VALUE!</v>
          </cell>
          <cell r="AA278">
            <v>0</v>
          </cell>
          <cell r="AB278">
            <v>0</v>
          </cell>
          <cell r="AC278">
            <v>0</v>
          </cell>
          <cell r="AD278">
            <v>0</v>
          </cell>
          <cell r="AE278" t="str">
            <v>-</v>
          </cell>
          <cell r="AF278" t="e">
            <v>#VALUE!</v>
          </cell>
          <cell r="AG278">
            <v>0</v>
          </cell>
          <cell r="AH278">
            <v>0</v>
          </cell>
          <cell r="AI278">
            <v>0</v>
          </cell>
          <cell r="AJ278">
            <v>0</v>
          </cell>
          <cell r="AK278">
            <v>0</v>
          </cell>
          <cell r="AL278" t="str">
            <v>-</v>
          </cell>
          <cell r="AM278" t="str">
            <v>-</v>
          </cell>
          <cell r="AN278" t="str">
            <v/>
          </cell>
          <cell r="AO278">
            <v>0</v>
          </cell>
          <cell r="AP278" t="str">
            <v>-</v>
          </cell>
          <cell r="AQ278">
            <v>0</v>
          </cell>
          <cell r="AR278" t="str">
            <v>-</v>
          </cell>
          <cell r="AS278">
            <v>0</v>
          </cell>
          <cell r="AT278" t="str">
            <v/>
          </cell>
          <cell r="AU278">
            <v>0</v>
          </cell>
          <cell r="AV278" t="str">
            <v>-</v>
          </cell>
          <cell r="AW278">
            <v>0</v>
          </cell>
          <cell r="AX278" t="str">
            <v>-</v>
          </cell>
          <cell r="AY278">
            <v>0</v>
          </cell>
          <cell r="AZ278" t="str">
            <v/>
          </cell>
          <cell r="BA278">
            <v>0</v>
          </cell>
          <cell r="BB278" t="str">
            <v>-</v>
          </cell>
          <cell r="BC278">
            <v>0</v>
          </cell>
          <cell r="BD278" t="str">
            <v>-</v>
          </cell>
          <cell r="BE278">
            <v>0</v>
          </cell>
          <cell r="BF278" t="str">
            <v/>
          </cell>
          <cell r="BG278">
            <v>0</v>
          </cell>
          <cell r="BH278" t="str">
            <v>-</v>
          </cell>
          <cell r="BI278">
            <v>0</v>
          </cell>
          <cell r="BJ278" t="str">
            <v>-</v>
          </cell>
          <cell r="BK278">
            <v>0</v>
          </cell>
          <cell r="BL278">
            <v>0</v>
          </cell>
          <cell r="BM278" t="str">
            <v>-</v>
          </cell>
          <cell r="BN278">
            <v>7</v>
          </cell>
          <cell r="BO278" t="str">
            <v/>
          </cell>
          <cell r="BP278">
            <v>0</v>
          </cell>
          <cell r="BQ278">
            <v>0</v>
          </cell>
          <cell r="BR278" t="str">
            <v>-</v>
          </cell>
          <cell r="BS278">
            <v>0</v>
          </cell>
          <cell r="BT278">
            <v>0</v>
          </cell>
          <cell r="BU278" t="str">
            <v>-</v>
          </cell>
        </row>
        <row r="279">
          <cell r="A279" t="str">
            <v>204MD</v>
          </cell>
          <cell r="B279">
            <v>204</v>
          </cell>
          <cell r="C279" t="str">
            <v>MD</v>
          </cell>
          <cell r="D279" t="str">
            <v>Water Heating</v>
          </cell>
          <cell r="E279" t="str">
            <v>Clothes Washer Oil WH</v>
          </cell>
          <cell r="F279" t="str">
            <v>Commercial</v>
          </cell>
          <cell r="G279" t="str">
            <v>Y</v>
          </cell>
          <cell r="M279" t="str">
            <v>NC,RENO,REPL</v>
          </cell>
          <cell r="N279" t="str">
            <v/>
          </cell>
          <cell r="O279">
            <v>2020</v>
          </cell>
          <cell r="P279">
            <v>2029</v>
          </cell>
          <cell r="Q279" t="str">
            <v>Lodging</v>
          </cell>
          <cell r="R279" t="str">
            <v>per washer</v>
          </cell>
          <cell r="S279">
            <v>0</v>
          </cell>
          <cell r="T279">
            <v>0</v>
          </cell>
          <cell r="U279">
            <v>265</v>
          </cell>
          <cell r="V279">
            <v>2.2890018615850196</v>
          </cell>
          <cell r="W279">
            <v>0.59751037344398339</v>
          </cell>
          <cell r="X279" t="str">
            <v>-</v>
          </cell>
          <cell r="Y279" t="str">
            <v>-</v>
          </cell>
          <cell r="Z279" t="e">
            <v>#VALUE!</v>
          </cell>
          <cell r="AA279">
            <v>0</v>
          </cell>
          <cell r="AB279">
            <v>0</v>
          </cell>
          <cell r="AC279">
            <v>0</v>
          </cell>
          <cell r="AD279">
            <v>0</v>
          </cell>
          <cell r="AE279" t="str">
            <v>-</v>
          </cell>
          <cell r="AF279" t="e">
            <v>#VALUE!</v>
          </cell>
          <cell r="AG279">
            <v>0</v>
          </cell>
          <cell r="AH279">
            <v>0</v>
          </cell>
          <cell r="AI279">
            <v>0</v>
          </cell>
          <cell r="AJ279">
            <v>0</v>
          </cell>
          <cell r="AK279">
            <v>0</v>
          </cell>
          <cell r="AL279" t="str">
            <v>-</v>
          </cell>
          <cell r="AM279" t="str">
            <v>-</v>
          </cell>
          <cell r="AN279" t="str">
            <v/>
          </cell>
          <cell r="AO279">
            <v>0</v>
          </cell>
          <cell r="AP279" t="str">
            <v>-</v>
          </cell>
          <cell r="AQ279">
            <v>0</v>
          </cell>
          <cell r="AR279" t="str">
            <v>-</v>
          </cell>
          <cell r="AS279">
            <v>0</v>
          </cell>
          <cell r="AT279" t="str">
            <v/>
          </cell>
          <cell r="AU279">
            <v>0</v>
          </cell>
          <cell r="AV279" t="str">
            <v>-</v>
          </cell>
          <cell r="AW279">
            <v>0</v>
          </cell>
          <cell r="AX279" t="str">
            <v>-</v>
          </cell>
          <cell r="AY279">
            <v>0</v>
          </cell>
          <cell r="AZ279" t="str">
            <v/>
          </cell>
          <cell r="BA279">
            <v>0</v>
          </cell>
          <cell r="BB279" t="str">
            <v>-</v>
          </cell>
          <cell r="BC279">
            <v>0</v>
          </cell>
          <cell r="BD279" t="str">
            <v>-</v>
          </cell>
          <cell r="BE279">
            <v>0</v>
          </cell>
          <cell r="BF279" t="str">
            <v/>
          </cell>
          <cell r="BG279">
            <v>0</v>
          </cell>
          <cell r="BH279" t="str">
            <v>-</v>
          </cell>
          <cell r="BI279">
            <v>0</v>
          </cell>
          <cell r="BJ279" t="str">
            <v>-</v>
          </cell>
          <cell r="BK279">
            <v>0</v>
          </cell>
          <cell r="BL279">
            <v>0</v>
          </cell>
          <cell r="BM279" t="str">
            <v>-</v>
          </cell>
          <cell r="BN279">
            <v>7</v>
          </cell>
          <cell r="BO279" t="str">
            <v/>
          </cell>
          <cell r="BP279">
            <v>0</v>
          </cell>
          <cell r="BQ279">
            <v>0</v>
          </cell>
          <cell r="BR279" t="str">
            <v>-</v>
          </cell>
          <cell r="BS279">
            <v>0</v>
          </cell>
          <cell r="BT279">
            <v>0</v>
          </cell>
          <cell r="BU279" t="str">
            <v>-</v>
          </cell>
        </row>
        <row r="280">
          <cell r="A280" t="str">
            <v>205MD</v>
          </cell>
          <cell r="B280">
            <v>205</v>
          </cell>
          <cell r="C280" t="str">
            <v>MD</v>
          </cell>
          <cell r="D280" t="str">
            <v>Appliances</v>
          </cell>
          <cell r="E280" t="str">
            <v>Clothes Washer Propane WH</v>
          </cell>
          <cell r="F280" t="str">
            <v>Commercial</v>
          </cell>
          <cell r="G280" t="str">
            <v>Y</v>
          </cell>
          <cell r="M280" t="str">
            <v>NC,RENO,REPL</v>
          </cell>
          <cell r="N280" t="str">
            <v/>
          </cell>
          <cell r="O280">
            <v>2020</v>
          </cell>
          <cell r="P280">
            <v>2029</v>
          </cell>
          <cell r="Q280" t="str">
            <v>Lodging</v>
          </cell>
          <cell r="R280" t="str">
            <v>per washer</v>
          </cell>
          <cell r="S280">
            <v>0</v>
          </cell>
          <cell r="T280">
            <v>0</v>
          </cell>
          <cell r="U280">
            <v>265</v>
          </cell>
          <cell r="V280">
            <v>125.7509080126549</v>
          </cell>
          <cell r="W280">
            <v>0.59751037344398339</v>
          </cell>
          <cell r="X280" t="str">
            <v>-</v>
          </cell>
          <cell r="Y280" t="str">
            <v>NEEP Mid Atlantic TRM, Version 8</v>
          </cell>
          <cell r="Z280" t="e">
            <v>#VALUE!</v>
          </cell>
          <cell r="AA280">
            <v>0</v>
          </cell>
          <cell r="AB280">
            <v>0</v>
          </cell>
          <cell r="AC280">
            <v>200</v>
          </cell>
          <cell r="AD280">
            <v>1.5904457722076493</v>
          </cell>
          <cell r="AE280" t="str">
            <v>NEEP Mid Atlantic TRM, Version 8</v>
          </cell>
          <cell r="AF280" t="e">
            <v>#VALUE!</v>
          </cell>
          <cell r="AG280">
            <v>0</v>
          </cell>
          <cell r="AH280">
            <v>0</v>
          </cell>
          <cell r="AI280">
            <v>0</v>
          </cell>
          <cell r="AJ280">
            <v>0</v>
          </cell>
          <cell r="AK280">
            <v>0</v>
          </cell>
          <cell r="AL280" t="str">
            <v>-</v>
          </cell>
          <cell r="AM280" t="str">
            <v>-</v>
          </cell>
          <cell r="AN280" t="str">
            <v/>
          </cell>
          <cell r="AO280">
            <v>0</v>
          </cell>
          <cell r="AP280" t="str">
            <v>-</v>
          </cell>
          <cell r="AQ280">
            <v>0</v>
          </cell>
          <cell r="AR280" t="str">
            <v>-</v>
          </cell>
          <cell r="AS280">
            <v>0</v>
          </cell>
          <cell r="AT280" t="str">
            <v/>
          </cell>
          <cell r="AU280">
            <v>0</v>
          </cell>
          <cell r="AV280" t="str">
            <v>-</v>
          </cell>
          <cell r="AW280">
            <v>0</v>
          </cell>
          <cell r="AX280" t="str">
            <v>-</v>
          </cell>
          <cell r="AY280">
            <v>0</v>
          </cell>
          <cell r="AZ280" t="str">
            <v/>
          </cell>
          <cell r="BA280">
            <v>0</v>
          </cell>
          <cell r="BB280" t="str">
            <v>-</v>
          </cell>
          <cell r="BC280">
            <v>0</v>
          </cell>
          <cell r="BD280" t="str">
            <v>-</v>
          </cell>
          <cell r="BE280">
            <v>0</v>
          </cell>
          <cell r="BF280" t="str">
            <v/>
          </cell>
          <cell r="BG280">
            <v>0</v>
          </cell>
          <cell r="BH280" t="str">
            <v>-</v>
          </cell>
          <cell r="BI280">
            <v>0</v>
          </cell>
          <cell r="BJ280" t="str">
            <v>-</v>
          </cell>
          <cell r="BK280">
            <v>0</v>
          </cell>
          <cell r="BL280">
            <v>0</v>
          </cell>
          <cell r="BM280" t="str">
            <v>-</v>
          </cell>
          <cell r="BN280">
            <v>7</v>
          </cell>
          <cell r="BO280" t="str">
            <v/>
          </cell>
          <cell r="BP280">
            <v>0</v>
          </cell>
          <cell r="BQ280">
            <v>0</v>
          </cell>
          <cell r="BR280" t="str">
            <v>-</v>
          </cell>
          <cell r="BS280">
            <v>11474.121750000002</v>
          </cell>
          <cell r="BT280">
            <v>91.24484213541669</v>
          </cell>
          <cell r="BU280" t="str">
            <v>-</v>
          </cell>
        </row>
        <row r="281">
          <cell r="A281" t="str">
            <v>206MD</v>
          </cell>
          <cell r="B281">
            <v>206</v>
          </cell>
          <cell r="C281" t="str">
            <v>MD</v>
          </cell>
          <cell r="D281" t="str">
            <v>Appliances</v>
          </cell>
          <cell r="E281" t="str">
            <v>Clothes Washer Propane WH</v>
          </cell>
          <cell r="F281" t="str">
            <v>Commercial</v>
          </cell>
          <cell r="G281" t="str">
            <v>Y</v>
          </cell>
          <cell r="M281" t="str">
            <v>NC,RENO,REPL</v>
          </cell>
          <cell r="N281" t="str">
            <v/>
          </cell>
          <cell r="O281">
            <v>2020</v>
          </cell>
          <cell r="P281">
            <v>2029</v>
          </cell>
          <cell r="Q281" t="str">
            <v>Lodging</v>
          </cell>
          <cell r="R281" t="str">
            <v>per washer</v>
          </cell>
          <cell r="S281">
            <v>0</v>
          </cell>
          <cell r="T281">
            <v>0</v>
          </cell>
          <cell r="U281">
            <v>265</v>
          </cell>
          <cell r="V281">
            <v>237.00162745476973</v>
          </cell>
          <cell r="W281">
            <v>8.5164434821172988E-2</v>
          </cell>
          <cell r="X281" t="str">
            <v>-</v>
          </cell>
          <cell r="Y281" t="str">
            <v>-</v>
          </cell>
          <cell r="Z281" t="e">
            <v>#VALUE!</v>
          </cell>
          <cell r="AA281">
            <v>0</v>
          </cell>
          <cell r="AB281">
            <v>0</v>
          </cell>
          <cell r="AC281">
            <v>200</v>
          </cell>
          <cell r="AD281">
            <v>0.84387606172944418</v>
          </cell>
          <cell r="AE281" t="str">
            <v>-</v>
          </cell>
          <cell r="AF281" t="e">
            <v>#VALUE!</v>
          </cell>
          <cell r="AG281">
            <v>0</v>
          </cell>
          <cell r="AH281">
            <v>0</v>
          </cell>
          <cell r="AI281">
            <v>0</v>
          </cell>
          <cell r="AJ281">
            <v>0</v>
          </cell>
          <cell r="AK281">
            <v>0</v>
          </cell>
          <cell r="AL281" t="str">
            <v>-</v>
          </cell>
          <cell r="AM281" t="str">
            <v>-</v>
          </cell>
          <cell r="AN281" t="str">
            <v/>
          </cell>
          <cell r="AO281">
            <v>0</v>
          </cell>
          <cell r="AP281" t="str">
            <v>-</v>
          </cell>
          <cell r="AQ281">
            <v>0</v>
          </cell>
          <cell r="AR281" t="str">
            <v>-</v>
          </cell>
          <cell r="AS281">
            <v>0</v>
          </cell>
          <cell r="AT281" t="str">
            <v/>
          </cell>
          <cell r="AU281">
            <v>0</v>
          </cell>
          <cell r="AV281" t="str">
            <v>-</v>
          </cell>
          <cell r="AW281">
            <v>0</v>
          </cell>
          <cell r="AX281" t="str">
            <v>-</v>
          </cell>
          <cell r="AY281">
            <v>0</v>
          </cell>
          <cell r="AZ281" t="str">
            <v/>
          </cell>
          <cell r="BA281">
            <v>0</v>
          </cell>
          <cell r="BB281" t="str">
            <v>-</v>
          </cell>
          <cell r="BC281">
            <v>0</v>
          </cell>
          <cell r="BD281" t="str">
            <v>-</v>
          </cell>
          <cell r="BE281">
            <v>0</v>
          </cell>
          <cell r="BF281" t="str">
            <v/>
          </cell>
          <cell r="BG281">
            <v>0</v>
          </cell>
          <cell r="BH281" t="str">
            <v>-</v>
          </cell>
          <cell r="BI281">
            <v>0</v>
          </cell>
          <cell r="BJ281" t="str">
            <v>-</v>
          </cell>
          <cell r="BK281">
            <v>0</v>
          </cell>
          <cell r="BL281">
            <v>0</v>
          </cell>
          <cell r="BM281" t="str">
            <v>-</v>
          </cell>
          <cell r="BN281">
            <v>7</v>
          </cell>
          <cell r="BO281" t="str">
            <v/>
          </cell>
          <cell r="BP281">
            <v>0</v>
          </cell>
          <cell r="BQ281">
            <v>0</v>
          </cell>
          <cell r="BR281" t="str">
            <v>-</v>
          </cell>
          <cell r="BS281">
            <v>0</v>
          </cell>
          <cell r="BT281">
            <v>0</v>
          </cell>
          <cell r="BU281" t="str">
            <v>-</v>
          </cell>
        </row>
        <row r="282">
          <cell r="A282" t="str">
            <v>207MD</v>
          </cell>
          <cell r="B282">
            <v>207</v>
          </cell>
          <cell r="C282" t="str">
            <v>MD</v>
          </cell>
          <cell r="D282" t="str">
            <v>Water Heating</v>
          </cell>
          <cell r="E282" t="str">
            <v>Clothes Washer Propane WH</v>
          </cell>
          <cell r="F282" t="str">
            <v>Commercial</v>
          </cell>
          <cell r="G282" t="str">
            <v>Y</v>
          </cell>
          <cell r="M282" t="str">
            <v>NC,RENO,REPL</v>
          </cell>
          <cell r="N282" t="str">
            <v/>
          </cell>
          <cell r="O282">
            <v>2020</v>
          </cell>
          <cell r="P282">
            <v>2029</v>
          </cell>
          <cell r="Q282" t="str">
            <v>Lodging</v>
          </cell>
          <cell r="R282" t="str">
            <v>per washer</v>
          </cell>
          <cell r="S282">
            <v>0</v>
          </cell>
          <cell r="T282">
            <v>0</v>
          </cell>
          <cell r="U282">
            <v>265</v>
          </cell>
          <cell r="V282">
            <v>2.2890018615850196</v>
          </cell>
          <cell r="W282">
            <v>0.59751037344398339</v>
          </cell>
          <cell r="X282" t="str">
            <v>-</v>
          </cell>
          <cell r="Y282" t="str">
            <v>-</v>
          </cell>
          <cell r="Z282" t="e">
            <v>#VALUE!</v>
          </cell>
          <cell r="AA282">
            <v>0</v>
          </cell>
          <cell r="AB282">
            <v>0</v>
          </cell>
          <cell r="AC282">
            <v>200</v>
          </cell>
          <cell r="AD282">
            <v>87.374328241703566</v>
          </cell>
          <cell r="AE282" t="str">
            <v>-</v>
          </cell>
          <cell r="AF282" t="e">
            <v>#VALUE!</v>
          </cell>
          <cell r="AG282">
            <v>0</v>
          </cell>
          <cell r="AH282">
            <v>0</v>
          </cell>
          <cell r="AI282">
            <v>0</v>
          </cell>
          <cell r="AJ282">
            <v>0</v>
          </cell>
          <cell r="AK282">
            <v>0</v>
          </cell>
          <cell r="AL282" t="str">
            <v>-</v>
          </cell>
          <cell r="AM282" t="str">
            <v>-</v>
          </cell>
          <cell r="AN282" t="str">
            <v/>
          </cell>
          <cell r="AO282">
            <v>0</v>
          </cell>
          <cell r="AP282" t="str">
            <v>-</v>
          </cell>
          <cell r="AQ282">
            <v>0</v>
          </cell>
          <cell r="AR282" t="str">
            <v>-</v>
          </cell>
          <cell r="AS282">
            <v>0</v>
          </cell>
          <cell r="AT282" t="str">
            <v/>
          </cell>
          <cell r="AU282">
            <v>0</v>
          </cell>
          <cell r="AV282" t="str">
            <v>-</v>
          </cell>
          <cell r="AW282">
            <v>0</v>
          </cell>
          <cell r="AX282" t="str">
            <v>-</v>
          </cell>
          <cell r="AY282">
            <v>0</v>
          </cell>
          <cell r="AZ282" t="str">
            <v/>
          </cell>
          <cell r="BA282">
            <v>0</v>
          </cell>
          <cell r="BB282" t="str">
            <v>-</v>
          </cell>
          <cell r="BC282">
            <v>0</v>
          </cell>
          <cell r="BD282" t="str">
            <v>-</v>
          </cell>
          <cell r="BE282">
            <v>0</v>
          </cell>
          <cell r="BF282" t="str">
            <v/>
          </cell>
          <cell r="BG282">
            <v>0</v>
          </cell>
          <cell r="BH282" t="str">
            <v>-</v>
          </cell>
          <cell r="BI282">
            <v>0</v>
          </cell>
          <cell r="BJ282" t="str">
            <v>-</v>
          </cell>
          <cell r="BK282">
            <v>0</v>
          </cell>
          <cell r="BL282">
            <v>0</v>
          </cell>
          <cell r="BM282" t="str">
            <v>-</v>
          </cell>
          <cell r="BN282">
            <v>7</v>
          </cell>
          <cell r="BO282" t="str">
            <v/>
          </cell>
          <cell r="BP282">
            <v>0</v>
          </cell>
          <cell r="BQ282">
            <v>0</v>
          </cell>
          <cell r="BR282" t="str">
            <v>-</v>
          </cell>
          <cell r="BS282">
            <v>0</v>
          </cell>
          <cell r="BT282">
            <v>0</v>
          </cell>
          <cell r="BU282" t="str">
            <v>-</v>
          </cell>
        </row>
        <row r="283">
          <cell r="A283" t="str">
            <v>208MD</v>
          </cell>
          <cell r="B283">
            <v>208</v>
          </cell>
          <cell r="C283" t="str">
            <v>MD</v>
          </cell>
          <cell r="D283" t="str">
            <v>Appliances</v>
          </cell>
          <cell r="E283" t="str">
            <v>Clothes Washer Propane WH</v>
          </cell>
          <cell r="F283" t="str">
            <v>Commercial</v>
          </cell>
          <cell r="G283" t="str">
            <v>Y</v>
          </cell>
          <cell r="M283" t="str">
            <v>NC,RENO,REPL</v>
          </cell>
          <cell r="N283" t="str">
            <v/>
          </cell>
          <cell r="O283">
            <v>2020</v>
          </cell>
          <cell r="P283">
            <v>2029</v>
          </cell>
          <cell r="Q283" t="str">
            <v>Lodging</v>
          </cell>
          <cell r="R283" t="str">
            <v>per washer</v>
          </cell>
          <cell r="S283">
            <v>0</v>
          </cell>
          <cell r="T283">
            <v>0</v>
          </cell>
          <cell r="U283">
            <v>265</v>
          </cell>
          <cell r="V283">
            <v>125.7509080126549</v>
          </cell>
          <cell r="W283">
            <v>0.59751037344398339</v>
          </cell>
          <cell r="X283" t="str">
            <v>-</v>
          </cell>
          <cell r="Y283" t="str">
            <v>-</v>
          </cell>
          <cell r="Z283" t="e">
            <v>#VALUE!</v>
          </cell>
          <cell r="AA283">
            <v>0</v>
          </cell>
          <cell r="AB283">
            <v>0</v>
          </cell>
          <cell r="AC283">
            <v>200</v>
          </cell>
          <cell r="AD283">
            <v>1.5904457722076493</v>
          </cell>
          <cell r="AE283" t="str">
            <v>-</v>
          </cell>
          <cell r="AF283" t="e">
            <v>#VALUE!</v>
          </cell>
          <cell r="AG283">
            <v>0</v>
          </cell>
          <cell r="AH283">
            <v>0</v>
          </cell>
          <cell r="AI283">
            <v>0</v>
          </cell>
          <cell r="AJ283">
            <v>0</v>
          </cell>
          <cell r="AK283">
            <v>0</v>
          </cell>
          <cell r="AL283" t="str">
            <v>-</v>
          </cell>
          <cell r="AM283" t="str">
            <v>-</v>
          </cell>
          <cell r="AN283" t="str">
            <v/>
          </cell>
          <cell r="AO283">
            <v>0</v>
          </cell>
          <cell r="AP283" t="str">
            <v>-</v>
          </cell>
          <cell r="AQ283">
            <v>0</v>
          </cell>
          <cell r="AR283" t="str">
            <v>-</v>
          </cell>
          <cell r="AS283">
            <v>0</v>
          </cell>
          <cell r="AT283" t="str">
            <v/>
          </cell>
          <cell r="AU283">
            <v>0</v>
          </cell>
          <cell r="AV283" t="str">
            <v>-</v>
          </cell>
          <cell r="AW283">
            <v>0</v>
          </cell>
          <cell r="AX283" t="str">
            <v>-</v>
          </cell>
          <cell r="AY283">
            <v>0</v>
          </cell>
          <cell r="AZ283" t="str">
            <v/>
          </cell>
          <cell r="BA283">
            <v>0</v>
          </cell>
          <cell r="BB283" t="str">
            <v>-</v>
          </cell>
          <cell r="BC283">
            <v>0</v>
          </cell>
          <cell r="BD283" t="str">
            <v>-</v>
          </cell>
          <cell r="BE283">
            <v>0</v>
          </cell>
          <cell r="BF283" t="str">
            <v/>
          </cell>
          <cell r="BG283">
            <v>0</v>
          </cell>
          <cell r="BH283" t="str">
            <v>-</v>
          </cell>
          <cell r="BI283">
            <v>0</v>
          </cell>
          <cell r="BJ283" t="str">
            <v>-</v>
          </cell>
          <cell r="BK283">
            <v>0</v>
          </cell>
          <cell r="BL283">
            <v>0</v>
          </cell>
          <cell r="BM283" t="str">
            <v>-</v>
          </cell>
          <cell r="BN283">
            <v>7</v>
          </cell>
          <cell r="BO283" t="str">
            <v/>
          </cell>
          <cell r="BP283">
            <v>0</v>
          </cell>
          <cell r="BQ283">
            <v>0</v>
          </cell>
          <cell r="BR283" t="str">
            <v>-</v>
          </cell>
          <cell r="BS283">
            <v>11474.121750000002</v>
          </cell>
          <cell r="BT283">
            <v>91.24484213541669</v>
          </cell>
          <cell r="BU283" t="str">
            <v>-</v>
          </cell>
        </row>
        <row r="284">
          <cell r="A284" t="str">
            <v>209MD</v>
          </cell>
          <cell r="B284">
            <v>209</v>
          </cell>
          <cell r="C284" t="str">
            <v>MD</v>
          </cell>
          <cell r="D284" t="str">
            <v>Other</v>
          </cell>
          <cell r="E284" t="str">
            <v>Clothes Washer Propane WH</v>
          </cell>
          <cell r="F284" t="str">
            <v>Commercial</v>
          </cell>
          <cell r="G284" t="str">
            <v>Y</v>
          </cell>
          <cell r="M284" t="str">
            <v>NC,RENO,REPL</v>
          </cell>
          <cell r="N284" t="str">
            <v/>
          </cell>
          <cell r="O284">
            <v>2020</v>
          </cell>
          <cell r="P284">
            <v>2029</v>
          </cell>
          <cell r="Q284" t="str">
            <v>Lodging</v>
          </cell>
          <cell r="R284" t="str">
            <v>per washer</v>
          </cell>
          <cell r="S284">
            <v>0</v>
          </cell>
          <cell r="T284">
            <v>0</v>
          </cell>
          <cell r="U284">
            <v>265</v>
          </cell>
          <cell r="V284">
            <v>0.90595294104350543</v>
          </cell>
          <cell r="W284">
            <v>8.5164434821173057E-2</v>
          </cell>
          <cell r="X284" t="str">
            <v>-</v>
          </cell>
          <cell r="Y284" t="str">
            <v>-</v>
          </cell>
          <cell r="Z284" t="e">
            <v>#VALUE!</v>
          </cell>
          <cell r="AA284">
            <v>0</v>
          </cell>
          <cell r="AB284">
            <v>0</v>
          </cell>
          <cell r="AC284">
            <v>200</v>
          </cell>
          <cell r="AD284">
            <v>220.76201857641041</v>
          </cell>
          <cell r="AE284" t="str">
            <v>-</v>
          </cell>
          <cell r="AF284" t="e">
            <v>#VALUE!</v>
          </cell>
          <cell r="AG284">
            <v>0</v>
          </cell>
          <cell r="AH284">
            <v>0</v>
          </cell>
          <cell r="AI284">
            <v>0</v>
          </cell>
          <cell r="AJ284">
            <v>0</v>
          </cell>
          <cell r="AK284">
            <v>0</v>
          </cell>
          <cell r="AL284" t="str">
            <v>-</v>
          </cell>
          <cell r="AM284" t="str">
            <v>-</v>
          </cell>
          <cell r="AN284" t="str">
            <v/>
          </cell>
          <cell r="AO284">
            <v>0</v>
          </cell>
          <cell r="AP284" t="str">
            <v>-</v>
          </cell>
          <cell r="AQ284">
            <v>0</v>
          </cell>
          <cell r="AR284" t="str">
            <v>-</v>
          </cell>
          <cell r="AS284">
            <v>0</v>
          </cell>
          <cell r="AT284" t="str">
            <v/>
          </cell>
          <cell r="AU284">
            <v>0</v>
          </cell>
          <cell r="AV284" t="str">
            <v>-</v>
          </cell>
          <cell r="AW284">
            <v>0</v>
          </cell>
          <cell r="AX284" t="str">
            <v>-</v>
          </cell>
          <cell r="AY284">
            <v>0</v>
          </cell>
          <cell r="AZ284" t="str">
            <v/>
          </cell>
          <cell r="BA284">
            <v>0</v>
          </cell>
          <cell r="BB284" t="str">
            <v>-</v>
          </cell>
          <cell r="BC284">
            <v>0</v>
          </cell>
          <cell r="BD284" t="str">
            <v>-</v>
          </cell>
          <cell r="BE284">
            <v>0</v>
          </cell>
          <cell r="BF284" t="str">
            <v/>
          </cell>
          <cell r="BG284">
            <v>0</v>
          </cell>
          <cell r="BH284" t="str">
            <v>-</v>
          </cell>
          <cell r="BI284">
            <v>0</v>
          </cell>
          <cell r="BJ284" t="str">
            <v>-</v>
          </cell>
          <cell r="BK284">
            <v>0</v>
          </cell>
          <cell r="BL284">
            <v>0</v>
          </cell>
          <cell r="BM284" t="str">
            <v>-</v>
          </cell>
          <cell r="BN284">
            <v>7</v>
          </cell>
          <cell r="BO284" t="str">
            <v/>
          </cell>
          <cell r="BP284">
            <v>0</v>
          </cell>
          <cell r="BQ284">
            <v>0</v>
          </cell>
          <cell r="BR284" t="str">
            <v>-</v>
          </cell>
          <cell r="BS284">
            <v>0</v>
          </cell>
          <cell r="BT284">
            <v>0</v>
          </cell>
          <cell r="BU284" t="str">
            <v>-</v>
          </cell>
        </row>
        <row r="285">
          <cell r="A285" t="str">
            <v>210MD</v>
          </cell>
          <cell r="B285">
            <v>210</v>
          </cell>
          <cell r="C285" t="str">
            <v>MD</v>
          </cell>
          <cell r="D285" t="str">
            <v>Water Heating</v>
          </cell>
          <cell r="E285" t="str">
            <v>Clothes Washer Propane WH</v>
          </cell>
          <cell r="F285" t="str">
            <v>Commercial</v>
          </cell>
          <cell r="G285" t="str">
            <v>Y</v>
          </cell>
          <cell r="M285" t="str">
            <v>NC,RENO,REPL</v>
          </cell>
          <cell r="N285" t="str">
            <v/>
          </cell>
          <cell r="O285">
            <v>2020</v>
          </cell>
          <cell r="P285">
            <v>2029</v>
          </cell>
          <cell r="Q285" t="str">
            <v>Lodging</v>
          </cell>
          <cell r="R285" t="str">
            <v>per washer</v>
          </cell>
          <cell r="S285">
            <v>0</v>
          </cell>
          <cell r="T285">
            <v>0</v>
          </cell>
          <cell r="U285">
            <v>265</v>
          </cell>
          <cell r="V285">
            <v>2.2890018615850196</v>
          </cell>
          <cell r="W285">
            <v>0.59751037344398339</v>
          </cell>
          <cell r="X285" t="str">
            <v>-</v>
          </cell>
          <cell r="Y285" t="str">
            <v>-</v>
          </cell>
          <cell r="Z285" t="e">
            <v>#VALUE!</v>
          </cell>
          <cell r="AA285">
            <v>0</v>
          </cell>
          <cell r="AB285">
            <v>0</v>
          </cell>
          <cell r="AC285">
            <v>200</v>
          </cell>
          <cell r="AD285">
            <v>87.374328241703566</v>
          </cell>
          <cell r="AE285" t="str">
            <v>-</v>
          </cell>
          <cell r="AF285" t="e">
            <v>#VALUE!</v>
          </cell>
          <cell r="AG285">
            <v>0</v>
          </cell>
          <cell r="AH285">
            <v>0</v>
          </cell>
          <cell r="AI285">
            <v>0</v>
          </cell>
          <cell r="AJ285">
            <v>0</v>
          </cell>
          <cell r="AK285">
            <v>0</v>
          </cell>
          <cell r="AL285" t="str">
            <v>-</v>
          </cell>
          <cell r="AM285" t="str">
            <v>-</v>
          </cell>
          <cell r="AN285" t="str">
            <v/>
          </cell>
          <cell r="AO285">
            <v>0</v>
          </cell>
          <cell r="AP285" t="str">
            <v>-</v>
          </cell>
          <cell r="AQ285">
            <v>0</v>
          </cell>
          <cell r="AR285" t="str">
            <v>-</v>
          </cell>
          <cell r="AS285">
            <v>0</v>
          </cell>
          <cell r="AT285" t="str">
            <v/>
          </cell>
          <cell r="AU285">
            <v>0</v>
          </cell>
          <cell r="AV285" t="str">
            <v>-</v>
          </cell>
          <cell r="AW285">
            <v>0</v>
          </cell>
          <cell r="AX285" t="str">
            <v>-</v>
          </cell>
          <cell r="AY285">
            <v>0</v>
          </cell>
          <cell r="AZ285" t="str">
            <v/>
          </cell>
          <cell r="BA285">
            <v>0</v>
          </cell>
          <cell r="BB285" t="str">
            <v>-</v>
          </cell>
          <cell r="BC285">
            <v>0</v>
          </cell>
          <cell r="BD285" t="str">
            <v>-</v>
          </cell>
          <cell r="BE285">
            <v>0</v>
          </cell>
          <cell r="BF285" t="str">
            <v/>
          </cell>
          <cell r="BG285">
            <v>0</v>
          </cell>
          <cell r="BH285" t="str">
            <v>-</v>
          </cell>
          <cell r="BI285">
            <v>0</v>
          </cell>
          <cell r="BJ285" t="str">
            <v>-</v>
          </cell>
          <cell r="BK285">
            <v>0</v>
          </cell>
          <cell r="BL285">
            <v>0</v>
          </cell>
          <cell r="BM285" t="str">
            <v>-</v>
          </cell>
          <cell r="BN285">
            <v>7</v>
          </cell>
          <cell r="BO285" t="str">
            <v/>
          </cell>
          <cell r="BP285">
            <v>0</v>
          </cell>
          <cell r="BQ285">
            <v>0</v>
          </cell>
          <cell r="BR285" t="str">
            <v>-</v>
          </cell>
          <cell r="BS285">
            <v>0</v>
          </cell>
          <cell r="BT285">
            <v>0</v>
          </cell>
          <cell r="BU285" t="str">
            <v>-</v>
          </cell>
        </row>
        <row r="286">
          <cell r="A286" t="str">
            <v>211MD</v>
          </cell>
          <cell r="B286">
            <v>211</v>
          </cell>
          <cell r="C286" t="str">
            <v>MD</v>
          </cell>
          <cell r="D286" t="str">
            <v>Appliances</v>
          </cell>
          <cell r="E286" t="str">
            <v>Clothes Washer Propane WH</v>
          </cell>
          <cell r="F286" t="str">
            <v>Commercial</v>
          </cell>
          <cell r="G286" t="str">
            <v>Y</v>
          </cell>
          <cell r="M286" t="str">
            <v>NC,RENO,REPL</v>
          </cell>
          <cell r="N286" t="str">
            <v/>
          </cell>
          <cell r="O286">
            <v>2020</v>
          </cell>
          <cell r="P286">
            <v>2029</v>
          </cell>
          <cell r="Q286" t="str">
            <v>Lodging</v>
          </cell>
          <cell r="R286" t="str">
            <v>per washer</v>
          </cell>
          <cell r="S286">
            <v>0</v>
          </cell>
          <cell r="T286">
            <v>0</v>
          </cell>
          <cell r="U286">
            <v>265</v>
          </cell>
          <cell r="V286">
            <v>125.7509080126549</v>
          </cell>
          <cell r="W286">
            <v>0.59751037344398339</v>
          </cell>
          <cell r="X286" t="str">
            <v>-</v>
          </cell>
          <cell r="Y286" t="str">
            <v>-</v>
          </cell>
          <cell r="Z286" t="e">
            <v>#VALUE!</v>
          </cell>
          <cell r="AA286">
            <v>0</v>
          </cell>
          <cell r="AB286">
            <v>0</v>
          </cell>
          <cell r="AC286">
            <v>200</v>
          </cell>
          <cell r="AD286">
            <v>1.5904457722076493</v>
          </cell>
          <cell r="AE286" t="str">
            <v>-</v>
          </cell>
          <cell r="AF286" t="e">
            <v>#VALUE!</v>
          </cell>
          <cell r="AG286">
            <v>0</v>
          </cell>
          <cell r="AH286">
            <v>0</v>
          </cell>
          <cell r="AI286">
            <v>0</v>
          </cell>
          <cell r="AJ286">
            <v>0</v>
          </cell>
          <cell r="AK286">
            <v>0</v>
          </cell>
          <cell r="AL286" t="str">
            <v>-</v>
          </cell>
          <cell r="AM286" t="str">
            <v>-</v>
          </cell>
          <cell r="AN286" t="str">
            <v/>
          </cell>
          <cell r="AO286">
            <v>0</v>
          </cell>
          <cell r="AP286" t="str">
            <v>-</v>
          </cell>
          <cell r="AQ286">
            <v>0</v>
          </cell>
          <cell r="AR286" t="str">
            <v>-</v>
          </cell>
          <cell r="AS286">
            <v>0</v>
          </cell>
          <cell r="AT286" t="str">
            <v/>
          </cell>
          <cell r="AU286">
            <v>0</v>
          </cell>
          <cell r="AV286" t="str">
            <v>-</v>
          </cell>
          <cell r="AW286">
            <v>0</v>
          </cell>
          <cell r="AX286" t="str">
            <v>-</v>
          </cell>
          <cell r="AY286">
            <v>0</v>
          </cell>
          <cell r="AZ286" t="str">
            <v/>
          </cell>
          <cell r="BA286">
            <v>0</v>
          </cell>
          <cell r="BB286" t="str">
            <v>-</v>
          </cell>
          <cell r="BC286">
            <v>0</v>
          </cell>
          <cell r="BD286" t="str">
            <v>-</v>
          </cell>
          <cell r="BE286">
            <v>0</v>
          </cell>
          <cell r="BF286" t="str">
            <v/>
          </cell>
          <cell r="BG286">
            <v>0</v>
          </cell>
          <cell r="BH286" t="str">
            <v>-</v>
          </cell>
          <cell r="BI286">
            <v>0</v>
          </cell>
          <cell r="BJ286" t="str">
            <v>-</v>
          </cell>
          <cell r="BK286">
            <v>0</v>
          </cell>
          <cell r="BL286">
            <v>0</v>
          </cell>
          <cell r="BM286" t="str">
            <v>-</v>
          </cell>
          <cell r="BN286">
            <v>7</v>
          </cell>
          <cell r="BO286" t="str">
            <v/>
          </cell>
          <cell r="BP286">
            <v>0</v>
          </cell>
          <cell r="BQ286">
            <v>0</v>
          </cell>
          <cell r="BR286" t="str">
            <v>-</v>
          </cell>
          <cell r="BS286">
            <v>11474.121750000002</v>
          </cell>
          <cell r="BT286">
            <v>91.24484213541669</v>
          </cell>
          <cell r="BU286" t="str">
            <v>-</v>
          </cell>
        </row>
        <row r="287">
          <cell r="A287" t="str">
            <v>212MD</v>
          </cell>
          <cell r="B287">
            <v>212</v>
          </cell>
          <cell r="C287" t="str">
            <v>MD</v>
          </cell>
          <cell r="D287" t="str">
            <v>Other</v>
          </cell>
          <cell r="E287" t="str">
            <v>Clothes Washer Propane WH</v>
          </cell>
          <cell r="F287" t="str">
            <v>Commercial</v>
          </cell>
          <cell r="G287" t="str">
            <v>Y</v>
          </cell>
          <cell r="M287" t="str">
            <v>NC,RENO,REPL</v>
          </cell>
          <cell r="N287" t="str">
            <v/>
          </cell>
          <cell r="O287">
            <v>2020</v>
          </cell>
          <cell r="P287">
            <v>2029</v>
          </cell>
          <cell r="Q287" t="str">
            <v>Lodging</v>
          </cell>
          <cell r="R287" t="str">
            <v>per washer</v>
          </cell>
          <cell r="S287">
            <v>0</v>
          </cell>
          <cell r="T287">
            <v>0</v>
          </cell>
          <cell r="U287">
            <v>265</v>
          </cell>
          <cell r="V287">
            <v>0.90595294104350543</v>
          </cell>
          <cell r="W287">
            <v>8.5164434821173057E-2</v>
          </cell>
          <cell r="X287" t="str">
            <v>-</v>
          </cell>
          <cell r="Y287" t="str">
            <v>-</v>
          </cell>
          <cell r="Z287" t="e">
            <v>#VALUE!</v>
          </cell>
          <cell r="AA287">
            <v>0</v>
          </cell>
          <cell r="AB287">
            <v>0</v>
          </cell>
          <cell r="AC287">
            <v>200</v>
          </cell>
          <cell r="AD287">
            <v>220.76201857641041</v>
          </cell>
          <cell r="AE287" t="str">
            <v>-</v>
          </cell>
          <cell r="AF287" t="e">
            <v>#VALUE!</v>
          </cell>
          <cell r="AG287">
            <v>0</v>
          </cell>
          <cell r="AH287">
            <v>0</v>
          </cell>
          <cell r="AI287">
            <v>0</v>
          </cell>
          <cell r="AJ287">
            <v>0</v>
          </cell>
          <cell r="AK287">
            <v>0</v>
          </cell>
          <cell r="AL287" t="str">
            <v>-</v>
          </cell>
          <cell r="AM287" t="str">
            <v>-</v>
          </cell>
          <cell r="AN287" t="str">
            <v/>
          </cell>
          <cell r="AO287">
            <v>0</v>
          </cell>
          <cell r="AP287" t="str">
            <v>-</v>
          </cell>
          <cell r="AQ287">
            <v>0</v>
          </cell>
          <cell r="AR287" t="str">
            <v>-</v>
          </cell>
          <cell r="AS287">
            <v>0</v>
          </cell>
          <cell r="AT287" t="str">
            <v/>
          </cell>
          <cell r="AU287">
            <v>0</v>
          </cell>
          <cell r="AV287" t="str">
            <v>-</v>
          </cell>
          <cell r="AW287">
            <v>0</v>
          </cell>
          <cell r="AX287" t="str">
            <v>-</v>
          </cell>
          <cell r="AY287">
            <v>0</v>
          </cell>
          <cell r="AZ287" t="str">
            <v/>
          </cell>
          <cell r="BA287">
            <v>0</v>
          </cell>
          <cell r="BB287" t="str">
            <v>-</v>
          </cell>
          <cell r="BC287">
            <v>0</v>
          </cell>
          <cell r="BD287" t="str">
            <v>-</v>
          </cell>
          <cell r="BE287">
            <v>0</v>
          </cell>
          <cell r="BF287" t="str">
            <v/>
          </cell>
          <cell r="BG287">
            <v>0</v>
          </cell>
          <cell r="BH287" t="str">
            <v>-</v>
          </cell>
          <cell r="BI287">
            <v>0</v>
          </cell>
          <cell r="BJ287" t="str">
            <v>-</v>
          </cell>
          <cell r="BK287">
            <v>0</v>
          </cell>
          <cell r="BL287">
            <v>0</v>
          </cell>
          <cell r="BM287" t="str">
            <v>-</v>
          </cell>
          <cell r="BN287">
            <v>7</v>
          </cell>
          <cell r="BO287" t="str">
            <v/>
          </cell>
          <cell r="BP287">
            <v>0</v>
          </cell>
          <cell r="BQ287">
            <v>0</v>
          </cell>
          <cell r="BR287" t="str">
            <v>-</v>
          </cell>
          <cell r="BS287">
            <v>0</v>
          </cell>
          <cell r="BT287">
            <v>0</v>
          </cell>
          <cell r="BU287" t="str">
            <v>-</v>
          </cell>
        </row>
        <row r="288">
          <cell r="A288" t="str">
            <v>213MD</v>
          </cell>
          <cell r="B288">
            <v>213</v>
          </cell>
          <cell r="C288" t="str">
            <v>MD</v>
          </cell>
          <cell r="D288" t="str">
            <v>Water Heating</v>
          </cell>
          <cell r="E288" t="str">
            <v>Clothes Washer Propane WH</v>
          </cell>
          <cell r="F288" t="str">
            <v>Commercial</v>
          </cell>
          <cell r="G288" t="str">
            <v>Y</v>
          </cell>
          <cell r="M288" t="str">
            <v>NC,RENO,REPL</v>
          </cell>
          <cell r="N288" t="str">
            <v/>
          </cell>
          <cell r="O288">
            <v>2020</v>
          </cell>
          <cell r="P288">
            <v>2029</v>
          </cell>
          <cell r="Q288" t="str">
            <v>Lodging</v>
          </cell>
          <cell r="R288" t="str">
            <v>per washer</v>
          </cell>
          <cell r="S288">
            <v>0</v>
          </cell>
          <cell r="T288">
            <v>0</v>
          </cell>
          <cell r="U288">
            <v>265</v>
          </cell>
          <cell r="V288">
            <v>2.2890018615850196</v>
          </cell>
          <cell r="W288">
            <v>0.59751037344398339</v>
          </cell>
          <cell r="X288" t="str">
            <v>-</v>
          </cell>
          <cell r="Y288" t="str">
            <v>-</v>
          </cell>
          <cell r="Z288" t="e">
            <v>#VALUE!</v>
          </cell>
          <cell r="AA288">
            <v>0</v>
          </cell>
          <cell r="AB288">
            <v>0</v>
          </cell>
          <cell r="AC288">
            <v>200</v>
          </cell>
          <cell r="AD288">
            <v>87.374328241703566</v>
          </cell>
          <cell r="AE288" t="str">
            <v>-</v>
          </cell>
          <cell r="AF288" t="e">
            <v>#VALUE!</v>
          </cell>
          <cell r="AG288">
            <v>0</v>
          </cell>
          <cell r="AH288">
            <v>0</v>
          </cell>
          <cell r="AI288">
            <v>0</v>
          </cell>
          <cell r="AJ288">
            <v>0</v>
          </cell>
          <cell r="AK288">
            <v>0</v>
          </cell>
          <cell r="AL288" t="str">
            <v>-</v>
          </cell>
          <cell r="AM288" t="str">
            <v>-</v>
          </cell>
          <cell r="AN288" t="str">
            <v/>
          </cell>
          <cell r="AO288">
            <v>0</v>
          </cell>
          <cell r="AP288" t="str">
            <v>-</v>
          </cell>
          <cell r="AQ288">
            <v>0</v>
          </cell>
          <cell r="AR288" t="str">
            <v>-</v>
          </cell>
          <cell r="AS288">
            <v>0</v>
          </cell>
          <cell r="AT288" t="str">
            <v/>
          </cell>
          <cell r="AU288">
            <v>0</v>
          </cell>
          <cell r="AV288" t="str">
            <v>-</v>
          </cell>
          <cell r="AW288">
            <v>0</v>
          </cell>
          <cell r="AX288" t="str">
            <v>-</v>
          </cell>
          <cell r="AY288">
            <v>0</v>
          </cell>
          <cell r="AZ288" t="str">
            <v/>
          </cell>
          <cell r="BA288">
            <v>0</v>
          </cell>
          <cell r="BB288" t="str">
            <v>-</v>
          </cell>
          <cell r="BC288">
            <v>0</v>
          </cell>
          <cell r="BD288" t="str">
            <v>-</v>
          </cell>
          <cell r="BE288">
            <v>0</v>
          </cell>
          <cell r="BF288" t="str">
            <v/>
          </cell>
          <cell r="BG288">
            <v>0</v>
          </cell>
          <cell r="BH288" t="str">
            <v>-</v>
          </cell>
          <cell r="BI288">
            <v>0</v>
          </cell>
          <cell r="BJ288" t="str">
            <v>-</v>
          </cell>
          <cell r="BK288">
            <v>0</v>
          </cell>
          <cell r="BL288">
            <v>0</v>
          </cell>
          <cell r="BM288" t="str">
            <v>-</v>
          </cell>
          <cell r="BN288">
            <v>7</v>
          </cell>
          <cell r="BO288" t="str">
            <v/>
          </cell>
          <cell r="BP288">
            <v>0</v>
          </cell>
          <cell r="BQ288">
            <v>0</v>
          </cell>
          <cell r="BR288" t="str">
            <v>-</v>
          </cell>
          <cell r="BS288">
            <v>0</v>
          </cell>
          <cell r="BT288">
            <v>0</v>
          </cell>
          <cell r="BU288" t="str">
            <v>-</v>
          </cell>
        </row>
        <row r="289">
          <cell r="A289" t="str">
            <v>214RET</v>
          </cell>
          <cell r="B289">
            <v>214</v>
          </cell>
          <cell r="C289" t="str">
            <v>RET</v>
          </cell>
          <cell r="D289" t="str">
            <v>Water Heating</v>
          </cell>
          <cell r="E289" t="str">
            <v>Ozone Laundry</v>
          </cell>
          <cell r="F289" t="str">
            <v>Commercial</v>
          </cell>
          <cell r="G289" t="str">
            <v>Y</v>
          </cell>
          <cell r="M289" t="str">
            <v>RET</v>
          </cell>
          <cell r="N289" t="str">
            <v/>
          </cell>
          <cell r="O289">
            <v>2020</v>
          </cell>
          <cell r="P289">
            <v>2029</v>
          </cell>
          <cell r="Q289" t="str">
            <v>Lodging</v>
          </cell>
          <cell r="R289" t="str">
            <v>per lb capacity</v>
          </cell>
          <cell r="S289">
            <v>0</v>
          </cell>
          <cell r="T289">
            <v>0</v>
          </cell>
          <cell r="U289">
            <v>800</v>
          </cell>
          <cell r="V289">
            <v>695.46850882465787</v>
          </cell>
          <cell r="W289">
            <v>0.81</v>
          </cell>
          <cell r="X289" t="str">
            <v>-</v>
          </cell>
          <cell r="Y289" t="str">
            <v>IL TRM V6, Volume 2, Effective 1/1/18</v>
          </cell>
          <cell r="Z289" t="e">
            <v>#VALUE!</v>
          </cell>
          <cell r="AA289">
            <v>79.84</v>
          </cell>
          <cell r="AB289">
            <v>0</v>
          </cell>
          <cell r="AC289">
            <v>79.84</v>
          </cell>
          <cell r="AD289">
            <v>0.11480030941290159</v>
          </cell>
          <cell r="AE289" t="str">
            <v>IL TRM V6, Volume 2, Effective 1/1/18</v>
          </cell>
          <cell r="AF289" t="e">
            <v>#VALUE!</v>
          </cell>
          <cell r="AG289">
            <v>0</v>
          </cell>
          <cell r="AH289">
            <v>0</v>
          </cell>
          <cell r="AI289">
            <v>0</v>
          </cell>
          <cell r="AJ289">
            <v>0</v>
          </cell>
          <cell r="AK289">
            <v>0</v>
          </cell>
          <cell r="AL289" t="str">
            <v>-</v>
          </cell>
          <cell r="AM289" t="str">
            <v>-</v>
          </cell>
          <cell r="AN289" t="str">
            <v>Filters and check valve replacement</v>
          </cell>
          <cell r="AO289">
            <v>1</v>
          </cell>
          <cell r="AP289" t="str">
            <v>-</v>
          </cell>
          <cell r="AQ289">
            <v>0.79</v>
          </cell>
          <cell r="AR289" t="str">
            <v>-</v>
          </cell>
          <cell r="AS289">
            <v>1.135924905262929E-3</v>
          </cell>
          <cell r="AT289" t="str">
            <v/>
          </cell>
          <cell r="AU289">
            <v>0</v>
          </cell>
          <cell r="AV289" t="str">
            <v>-</v>
          </cell>
          <cell r="AW289">
            <v>0</v>
          </cell>
          <cell r="AX289" t="str">
            <v>-</v>
          </cell>
          <cell r="AY289">
            <v>0</v>
          </cell>
          <cell r="AZ289" t="str">
            <v/>
          </cell>
          <cell r="BA289">
            <v>0</v>
          </cell>
          <cell r="BB289" t="str">
            <v>-</v>
          </cell>
          <cell r="BC289">
            <v>0</v>
          </cell>
          <cell r="BD289" t="str">
            <v>-</v>
          </cell>
          <cell r="BE289">
            <v>0</v>
          </cell>
          <cell r="BF289" t="str">
            <v/>
          </cell>
          <cell r="BG289">
            <v>0</v>
          </cell>
          <cell r="BH289" t="str">
            <v>-</v>
          </cell>
          <cell r="BI289">
            <v>0</v>
          </cell>
          <cell r="BJ289" t="str">
            <v>-</v>
          </cell>
          <cell r="BK289">
            <v>0</v>
          </cell>
          <cell r="BL289">
            <v>0</v>
          </cell>
          <cell r="BM289" t="str">
            <v>-</v>
          </cell>
          <cell r="BN289">
            <v>10</v>
          </cell>
          <cell r="BO289" t="str">
            <v/>
          </cell>
          <cell r="BP289">
            <v>0</v>
          </cell>
          <cell r="BQ289">
            <v>0</v>
          </cell>
          <cell r="BR289" t="str">
            <v>-</v>
          </cell>
          <cell r="BS289">
            <v>1828</v>
          </cell>
          <cell r="BT289">
            <v>2.628443958000803</v>
          </cell>
          <cell r="BU289" t="str">
            <v>-</v>
          </cell>
        </row>
        <row r="290">
          <cell r="A290" t="str">
            <v>215RET</v>
          </cell>
          <cell r="B290">
            <v>215</v>
          </cell>
          <cell r="C290" t="str">
            <v>RET</v>
          </cell>
          <cell r="D290" t="str">
            <v>Water Heating</v>
          </cell>
          <cell r="E290" t="str">
            <v>Ozone Laundry</v>
          </cell>
          <cell r="F290" t="str">
            <v>Commercial</v>
          </cell>
          <cell r="G290" t="str">
            <v>Y</v>
          </cell>
          <cell r="M290" t="str">
            <v>RET</v>
          </cell>
          <cell r="N290" t="str">
            <v/>
          </cell>
          <cell r="O290">
            <v>2020</v>
          </cell>
          <cell r="P290">
            <v>2029</v>
          </cell>
          <cell r="Q290" t="str">
            <v>Lodging</v>
          </cell>
          <cell r="R290" t="str">
            <v>per lb capacity</v>
          </cell>
          <cell r="S290">
            <v>0</v>
          </cell>
          <cell r="T290">
            <v>0</v>
          </cell>
          <cell r="U290">
            <v>800</v>
          </cell>
          <cell r="V290">
            <v>3.07</v>
          </cell>
          <cell r="W290">
            <v>0.81</v>
          </cell>
          <cell r="X290" t="str">
            <v>-</v>
          </cell>
          <cell r="Y290" t="str">
            <v>-</v>
          </cell>
          <cell r="Z290" t="e">
            <v>#VALUE!</v>
          </cell>
          <cell r="AA290">
            <v>79.84</v>
          </cell>
          <cell r="AB290">
            <v>0</v>
          </cell>
          <cell r="AC290">
            <v>79.84</v>
          </cell>
          <cell r="AD290">
            <v>26.006514657980457</v>
          </cell>
          <cell r="AE290" t="str">
            <v>-</v>
          </cell>
          <cell r="AF290" t="e">
            <v>#VALUE!</v>
          </cell>
          <cell r="AG290">
            <v>0</v>
          </cell>
          <cell r="AH290">
            <v>0</v>
          </cell>
          <cell r="AI290">
            <v>0</v>
          </cell>
          <cell r="AJ290">
            <v>0</v>
          </cell>
          <cell r="AK290">
            <v>0</v>
          </cell>
          <cell r="AL290" t="str">
            <v>-</v>
          </cell>
          <cell r="AM290" t="str">
            <v>-</v>
          </cell>
          <cell r="AN290" t="str">
            <v>Filters and check valve replacement</v>
          </cell>
          <cell r="AO290">
            <v>1</v>
          </cell>
          <cell r="AP290" t="str">
            <v>-</v>
          </cell>
          <cell r="AQ290">
            <v>0.79</v>
          </cell>
          <cell r="AR290" t="str">
            <v>-</v>
          </cell>
          <cell r="AS290">
            <v>0.25732899022801303</v>
          </cell>
          <cell r="AT290" t="str">
            <v/>
          </cell>
          <cell r="AU290">
            <v>0</v>
          </cell>
          <cell r="AV290" t="str">
            <v>-</v>
          </cell>
          <cell r="AW290">
            <v>0</v>
          </cell>
          <cell r="AX290" t="str">
            <v>-</v>
          </cell>
          <cell r="AY290">
            <v>0</v>
          </cell>
          <cell r="AZ290" t="str">
            <v/>
          </cell>
          <cell r="BA290">
            <v>0</v>
          </cell>
          <cell r="BB290" t="str">
            <v>-</v>
          </cell>
          <cell r="BC290">
            <v>0</v>
          </cell>
          <cell r="BD290" t="str">
            <v>-</v>
          </cell>
          <cell r="BE290">
            <v>0</v>
          </cell>
          <cell r="BF290" t="str">
            <v/>
          </cell>
          <cell r="BG290">
            <v>0</v>
          </cell>
          <cell r="BH290" t="str">
            <v>-</v>
          </cell>
          <cell r="BI290">
            <v>0</v>
          </cell>
          <cell r="BJ290" t="str">
            <v>-</v>
          </cell>
          <cell r="BK290">
            <v>0</v>
          </cell>
          <cell r="BL290">
            <v>0</v>
          </cell>
          <cell r="BM290" t="str">
            <v>-</v>
          </cell>
          <cell r="BN290">
            <v>10</v>
          </cell>
          <cell r="BO290" t="str">
            <v/>
          </cell>
          <cell r="BP290">
            <v>2.93</v>
          </cell>
          <cell r="BQ290">
            <v>0.95439739413680791</v>
          </cell>
          <cell r="BR290" t="str">
            <v>-</v>
          </cell>
          <cell r="BS290">
            <v>1828</v>
          </cell>
          <cell r="BT290">
            <v>595.43973941368085</v>
          </cell>
          <cell r="BU290" t="str">
            <v>-</v>
          </cell>
        </row>
        <row r="291">
          <cell r="A291" t="str">
            <v>216RET</v>
          </cell>
          <cell r="B291">
            <v>216</v>
          </cell>
          <cell r="C291" t="str">
            <v>RET</v>
          </cell>
          <cell r="D291" t="str">
            <v>Water Heating</v>
          </cell>
          <cell r="E291" t="str">
            <v>Ozone Laundry</v>
          </cell>
          <cell r="F291" t="str">
            <v>Commercial</v>
          </cell>
          <cell r="G291" t="str">
            <v>Y</v>
          </cell>
          <cell r="M291" t="str">
            <v>RET</v>
          </cell>
          <cell r="N291" t="str">
            <v/>
          </cell>
          <cell r="O291">
            <v>2020</v>
          </cell>
          <cell r="P291">
            <v>2029</v>
          </cell>
          <cell r="Q291" t="str">
            <v>Lodging</v>
          </cell>
          <cell r="R291" t="str">
            <v>per lb capacity</v>
          </cell>
          <cell r="S291">
            <v>0</v>
          </cell>
          <cell r="T291">
            <v>0</v>
          </cell>
          <cell r="U291">
            <v>800</v>
          </cell>
          <cell r="V291">
            <v>3.07</v>
          </cell>
          <cell r="W291">
            <v>0.81</v>
          </cell>
          <cell r="X291" t="str">
            <v>-</v>
          </cell>
          <cell r="Y291" t="str">
            <v>-</v>
          </cell>
          <cell r="Z291" t="e">
            <v>#VALUE!</v>
          </cell>
          <cell r="AA291">
            <v>79.84</v>
          </cell>
          <cell r="AB291">
            <v>0</v>
          </cell>
          <cell r="AC291">
            <v>79.84</v>
          </cell>
          <cell r="AD291">
            <v>26.006514657980457</v>
          </cell>
          <cell r="AE291" t="str">
            <v>-</v>
          </cell>
          <cell r="AF291" t="e">
            <v>#VALUE!</v>
          </cell>
          <cell r="AG291">
            <v>0</v>
          </cell>
          <cell r="AH291">
            <v>0</v>
          </cell>
          <cell r="AI291">
            <v>0</v>
          </cell>
          <cell r="AJ291">
            <v>0</v>
          </cell>
          <cell r="AK291">
            <v>0</v>
          </cell>
          <cell r="AL291" t="str">
            <v>-</v>
          </cell>
          <cell r="AM291" t="str">
            <v>-</v>
          </cell>
          <cell r="AN291" t="str">
            <v>Filters and check valve replacement</v>
          </cell>
          <cell r="AO291">
            <v>1</v>
          </cell>
          <cell r="AP291" t="str">
            <v>-</v>
          </cell>
          <cell r="AQ291">
            <v>0.79</v>
          </cell>
          <cell r="AR291" t="str">
            <v>-</v>
          </cell>
          <cell r="AS291">
            <v>0.25732899022801303</v>
          </cell>
          <cell r="AT291" t="str">
            <v/>
          </cell>
          <cell r="AU291">
            <v>0</v>
          </cell>
          <cell r="AV291" t="str">
            <v>-</v>
          </cell>
          <cell r="AW291">
            <v>0</v>
          </cell>
          <cell r="AX291" t="str">
            <v>-</v>
          </cell>
          <cell r="AY291">
            <v>0</v>
          </cell>
          <cell r="AZ291" t="str">
            <v/>
          </cell>
          <cell r="BA291">
            <v>0</v>
          </cell>
          <cell r="BB291" t="str">
            <v>-</v>
          </cell>
          <cell r="BC291">
            <v>0</v>
          </cell>
          <cell r="BD291" t="str">
            <v>-</v>
          </cell>
          <cell r="BE291">
            <v>0</v>
          </cell>
          <cell r="BF291" t="str">
            <v/>
          </cell>
          <cell r="BG291">
            <v>0</v>
          </cell>
          <cell r="BH291" t="str">
            <v>-</v>
          </cell>
          <cell r="BI291">
            <v>0</v>
          </cell>
          <cell r="BJ291" t="str">
            <v>-</v>
          </cell>
          <cell r="BK291">
            <v>0</v>
          </cell>
          <cell r="BL291">
            <v>0</v>
          </cell>
          <cell r="BM291" t="str">
            <v>-</v>
          </cell>
          <cell r="BN291">
            <v>10</v>
          </cell>
          <cell r="BO291" t="str">
            <v/>
          </cell>
          <cell r="BP291">
            <v>2.93</v>
          </cell>
          <cell r="BQ291">
            <v>0.95439739413680791</v>
          </cell>
          <cell r="BR291" t="str">
            <v>-</v>
          </cell>
          <cell r="BS291">
            <v>1828</v>
          </cell>
          <cell r="BT291">
            <v>595.43973941368085</v>
          </cell>
          <cell r="BU291" t="str">
            <v>-</v>
          </cell>
        </row>
        <row r="292">
          <cell r="A292" t="str">
            <v>217RET</v>
          </cell>
          <cell r="B292">
            <v>217</v>
          </cell>
          <cell r="C292" t="str">
            <v>RET</v>
          </cell>
          <cell r="D292" t="str">
            <v>Water Heating</v>
          </cell>
          <cell r="E292" t="str">
            <v>Ozone Laundry</v>
          </cell>
          <cell r="F292" t="str">
            <v>Commercial</v>
          </cell>
          <cell r="G292" t="str">
            <v>Y</v>
          </cell>
          <cell r="M292" t="str">
            <v>RET</v>
          </cell>
          <cell r="N292" t="str">
            <v/>
          </cell>
          <cell r="O292">
            <v>2020</v>
          </cell>
          <cell r="P292">
            <v>2029</v>
          </cell>
          <cell r="Q292" t="str">
            <v>Lodging</v>
          </cell>
          <cell r="R292" t="str">
            <v>per lb capacity</v>
          </cell>
          <cell r="S292">
            <v>0</v>
          </cell>
          <cell r="T292">
            <v>0</v>
          </cell>
          <cell r="U292">
            <v>800</v>
          </cell>
          <cell r="V292">
            <v>3.07</v>
          </cell>
          <cell r="W292">
            <v>0.81</v>
          </cell>
          <cell r="X292" t="str">
            <v>-</v>
          </cell>
          <cell r="Y292" t="str">
            <v>-</v>
          </cell>
          <cell r="Z292" t="e">
            <v>#VALUE!</v>
          </cell>
          <cell r="AA292">
            <v>79.84</v>
          </cell>
          <cell r="AB292">
            <v>0</v>
          </cell>
          <cell r="AC292">
            <v>79.84</v>
          </cell>
          <cell r="AD292">
            <v>26.006514657980457</v>
          </cell>
          <cell r="AE292" t="str">
            <v>-</v>
          </cell>
          <cell r="AF292" t="e">
            <v>#VALUE!</v>
          </cell>
          <cell r="AG292">
            <v>0</v>
          </cell>
          <cell r="AH292">
            <v>0</v>
          </cell>
          <cell r="AI292">
            <v>0</v>
          </cell>
          <cell r="AJ292">
            <v>0</v>
          </cell>
          <cell r="AK292">
            <v>0</v>
          </cell>
          <cell r="AL292" t="str">
            <v>-</v>
          </cell>
          <cell r="AM292" t="str">
            <v>-</v>
          </cell>
          <cell r="AN292" t="str">
            <v>Filters and check valve replacement</v>
          </cell>
          <cell r="AO292">
            <v>1</v>
          </cell>
          <cell r="AP292" t="str">
            <v>-</v>
          </cell>
          <cell r="AQ292">
            <v>0.79</v>
          </cell>
          <cell r="AR292" t="str">
            <v>-</v>
          </cell>
          <cell r="AS292">
            <v>0.25732899022801303</v>
          </cell>
          <cell r="AT292" t="str">
            <v/>
          </cell>
          <cell r="AU292">
            <v>0</v>
          </cell>
          <cell r="AV292" t="str">
            <v>-</v>
          </cell>
          <cell r="AW292">
            <v>0</v>
          </cell>
          <cell r="AX292" t="str">
            <v>-</v>
          </cell>
          <cell r="AY292">
            <v>0</v>
          </cell>
          <cell r="AZ292" t="str">
            <v/>
          </cell>
          <cell r="BA292">
            <v>0</v>
          </cell>
          <cell r="BB292" t="str">
            <v>-</v>
          </cell>
          <cell r="BC292">
            <v>0</v>
          </cell>
          <cell r="BD292" t="str">
            <v>-</v>
          </cell>
          <cell r="BE292">
            <v>0</v>
          </cell>
          <cell r="BF292" t="str">
            <v/>
          </cell>
          <cell r="BG292">
            <v>0</v>
          </cell>
          <cell r="BH292" t="str">
            <v>-</v>
          </cell>
          <cell r="BI292">
            <v>0</v>
          </cell>
          <cell r="BJ292" t="str">
            <v>-</v>
          </cell>
          <cell r="BK292">
            <v>0</v>
          </cell>
          <cell r="BL292">
            <v>0</v>
          </cell>
          <cell r="BM292" t="str">
            <v>-</v>
          </cell>
          <cell r="BN292">
            <v>10</v>
          </cell>
          <cell r="BO292" t="str">
            <v/>
          </cell>
          <cell r="BP292">
            <v>2.93</v>
          </cell>
          <cell r="BQ292">
            <v>0.95439739413680791</v>
          </cell>
          <cell r="BR292" t="str">
            <v>-</v>
          </cell>
          <cell r="BS292">
            <v>1828</v>
          </cell>
          <cell r="BT292">
            <v>595.43973941368085</v>
          </cell>
          <cell r="BU292" t="str">
            <v>-</v>
          </cell>
        </row>
        <row r="293">
          <cell r="A293" t="str">
            <v>218MD</v>
          </cell>
          <cell r="B293">
            <v>218</v>
          </cell>
          <cell r="C293" t="str">
            <v>MD</v>
          </cell>
          <cell r="D293" t="str">
            <v>Appliances</v>
          </cell>
          <cell r="E293" t="str">
            <v>Commercial ENERGY STAR Dishwasher</v>
          </cell>
          <cell r="F293" t="str">
            <v>Commercial</v>
          </cell>
          <cell r="G293" t="str">
            <v>Y</v>
          </cell>
          <cell r="M293" t="str">
            <v>NC,RENO,REPL</v>
          </cell>
          <cell r="N293" t="str">
            <v/>
          </cell>
          <cell r="O293">
            <v>2020</v>
          </cell>
          <cell r="P293">
            <v>2029</v>
          </cell>
          <cell r="Q293" t="str">
            <v>Food Service</v>
          </cell>
          <cell r="R293" t="str">
            <v/>
          </cell>
          <cell r="S293">
            <v>0</v>
          </cell>
          <cell r="T293">
            <v>0</v>
          </cell>
          <cell r="U293">
            <v>6480</v>
          </cell>
          <cell r="V293">
            <v>789.7772597973036</v>
          </cell>
          <cell r="W293">
            <v>0.17453508042550289</v>
          </cell>
          <cell r="X293" t="str">
            <v>-</v>
          </cell>
          <cell r="Y293" t="str">
            <v>MN TRM 2017, NY Commercial Baseline Data</v>
          </cell>
          <cell r="Z293" t="e">
            <v>#VALUE!</v>
          </cell>
          <cell r="AA293">
            <v>0</v>
          </cell>
          <cell r="AB293">
            <v>0</v>
          </cell>
          <cell r="AC293">
            <v>203.22819698498154</v>
          </cell>
          <cell r="AD293">
            <v>0.25732343450498951</v>
          </cell>
          <cell r="AE293" t="str">
            <v>-</v>
          </cell>
          <cell r="AF293" t="e">
            <v>#VALUE!</v>
          </cell>
          <cell r="AG293">
            <v>0</v>
          </cell>
          <cell r="AH293">
            <v>0</v>
          </cell>
          <cell r="AI293">
            <v>0</v>
          </cell>
          <cell r="AJ293">
            <v>0</v>
          </cell>
          <cell r="AK293">
            <v>0</v>
          </cell>
          <cell r="AL293" t="str">
            <v>-</v>
          </cell>
          <cell r="AM293" t="str">
            <v>-</v>
          </cell>
          <cell r="AN293" t="str">
            <v/>
          </cell>
          <cell r="AO293">
            <v>0</v>
          </cell>
          <cell r="AP293" t="str">
            <v>-</v>
          </cell>
          <cell r="AQ293">
            <v>0</v>
          </cell>
          <cell r="AR293" t="str">
            <v>-</v>
          </cell>
          <cell r="AS293">
            <v>0</v>
          </cell>
          <cell r="AT293" t="str">
            <v/>
          </cell>
          <cell r="AU293">
            <v>0</v>
          </cell>
          <cell r="AV293" t="str">
            <v>-</v>
          </cell>
          <cell r="AW293">
            <v>0</v>
          </cell>
          <cell r="AX293" t="str">
            <v>-</v>
          </cell>
          <cell r="AY293">
            <v>0</v>
          </cell>
          <cell r="AZ293" t="str">
            <v/>
          </cell>
          <cell r="BA293">
            <v>0</v>
          </cell>
          <cell r="BB293" t="str">
            <v>-</v>
          </cell>
          <cell r="BC293">
            <v>0</v>
          </cell>
          <cell r="BD293" t="str">
            <v>-</v>
          </cell>
          <cell r="BE293">
            <v>0</v>
          </cell>
          <cell r="BF293" t="str">
            <v/>
          </cell>
          <cell r="BG293">
            <v>0</v>
          </cell>
          <cell r="BH293" t="str">
            <v>-</v>
          </cell>
          <cell r="BI293">
            <v>0</v>
          </cell>
          <cell r="BJ293" t="str">
            <v>-</v>
          </cell>
          <cell r="BK293">
            <v>0</v>
          </cell>
          <cell r="BL293">
            <v>0</v>
          </cell>
          <cell r="BM293" t="str">
            <v>-</v>
          </cell>
          <cell r="BN293">
            <v>12.649999999999997</v>
          </cell>
          <cell r="BO293" t="str">
            <v/>
          </cell>
          <cell r="BP293">
            <v>0</v>
          </cell>
          <cell r="BQ293">
            <v>0</v>
          </cell>
          <cell r="BR293" t="str">
            <v>-</v>
          </cell>
          <cell r="BS293">
            <v>0</v>
          </cell>
          <cell r="BT293">
            <v>0</v>
          </cell>
          <cell r="BU293" t="str">
            <v>-</v>
          </cell>
        </row>
        <row r="294">
          <cell r="A294" t="str">
            <v>219MD</v>
          </cell>
          <cell r="B294">
            <v>219</v>
          </cell>
          <cell r="C294" t="str">
            <v>MD</v>
          </cell>
          <cell r="D294" t="str">
            <v>Water Heating</v>
          </cell>
          <cell r="E294" t="str">
            <v>Commercial ENERGY STAR Dishwasher</v>
          </cell>
          <cell r="F294" t="str">
            <v>Commercial</v>
          </cell>
          <cell r="G294" t="str">
            <v>Y</v>
          </cell>
          <cell r="M294" t="str">
            <v>NC,RENO,REPL</v>
          </cell>
          <cell r="N294" t="str">
            <v/>
          </cell>
          <cell r="O294">
            <v>2020</v>
          </cell>
          <cell r="P294">
            <v>2029</v>
          </cell>
          <cell r="Q294" t="str">
            <v>Food Service</v>
          </cell>
          <cell r="R294" t="str">
            <v/>
          </cell>
          <cell r="S294">
            <v>0</v>
          </cell>
          <cell r="T294">
            <v>0</v>
          </cell>
          <cell r="U294">
            <v>6480</v>
          </cell>
          <cell r="V294">
            <v>7827.5541488876042</v>
          </cell>
          <cell r="W294">
            <v>0.24456894158145101</v>
          </cell>
          <cell r="X294" t="str">
            <v>-</v>
          </cell>
          <cell r="Y294" t="str">
            <v>-</v>
          </cell>
          <cell r="Z294" t="e">
            <v>#VALUE!</v>
          </cell>
          <cell r="AA294">
            <v>0</v>
          </cell>
          <cell r="AB294">
            <v>0</v>
          </cell>
          <cell r="AC294">
            <v>0</v>
          </cell>
          <cell r="AD294">
            <v>0</v>
          </cell>
          <cell r="AE294" t="str">
            <v>-</v>
          </cell>
          <cell r="AF294" t="e">
            <v>#VALUE!</v>
          </cell>
          <cell r="AG294">
            <v>0</v>
          </cell>
          <cell r="AH294">
            <v>0</v>
          </cell>
          <cell r="AI294">
            <v>0</v>
          </cell>
          <cell r="AJ294">
            <v>0</v>
          </cell>
          <cell r="AK294">
            <v>0</v>
          </cell>
          <cell r="AL294" t="str">
            <v>-</v>
          </cell>
          <cell r="AM294" t="str">
            <v>-</v>
          </cell>
          <cell r="AN294" t="str">
            <v/>
          </cell>
          <cell r="AO294">
            <v>0</v>
          </cell>
          <cell r="AP294" t="str">
            <v>-</v>
          </cell>
          <cell r="AQ294">
            <v>0</v>
          </cell>
          <cell r="AR294" t="str">
            <v>-</v>
          </cell>
          <cell r="AS294">
            <v>0</v>
          </cell>
          <cell r="AT294" t="str">
            <v/>
          </cell>
          <cell r="AU294">
            <v>0</v>
          </cell>
          <cell r="AV294" t="str">
            <v>-</v>
          </cell>
          <cell r="AW294">
            <v>0</v>
          </cell>
          <cell r="AX294" t="str">
            <v>-</v>
          </cell>
          <cell r="AY294">
            <v>0</v>
          </cell>
          <cell r="AZ294" t="str">
            <v/>
          </cell>
          <cell r="BA294">
            <v>0</v>
          </cell>
          <cell r="BB294" t="str">
            <v>-</v>
          </cell>
          <cell r="BC294">
            <v>0</v>
          </cell>
          <cell r="BD294" t="str">
            <v>-</v>
          </cell>
          <cell r="BE294">
            <v>0</v>
          </cell>
          <cell r="BF294" t="str">
            <v/>
          </cell>
          <cell r="BG294">
            <v>0</v>
          </cell>
          <cell r="BH294" t="str">
            <v>-</v>
          </cell>
          <cell r="BI294">
            <v>0</v>
          </cell>
          <cell r="BJ294" t="str">
            <v>-</v>
          </cell>
          <cell r="BK294">
            <v>0</v>
          </cell>
          <cell r="BL294">
            <v>0</v>
          </cell>
          <cell r="BM294" t="str">
            <v>-</v>
          </cell>
          <cell r="BN294">
            <v>12.649999999999997</v>
          </cell>
          <cell r="BO294" t="str">
            <v/>
          </cell>
          <cell r="BP294">
            <v>0</v>
          </cell>
          <cell r="BQ294">
            <v>0</v>
          </cell>
          <cell r="BR294" t="str">
            <v>-</v>
          </cell>
          <cell r="BS294">
            <v>0</v>
          </cell>
          <cell r="BT294">
            <v>0</v>
          </cell>
          <cell r="BU294" t="str">
            <v>-</v>
          </cell>
        </row>
        <row r="295">
          <cell r="A295" t="str">
            <v>220MD</v>
          </cell>
          <cell r="B295">
            <v>220</v>
          </cell>
          <cell r="C295" t="str">
            <v>MD</v>
          </cell>
          <cell r="D295" t="str">
            <v>Appliances</v>
          </cell>
          <cell r="E295" t="str">
            <v>Commercial ENERGY STAR Dishwasher</v>
          </cell>
          <cell r="F295" t="str">
            <v>Commercial</v>
          </cell>
          <cell r="G295" t="str">
            <v>Y</v>
          </cell>
          <cell r="M295" t="str">
            <v>NC,RENO,REPL</v>
          </cell>
          <cell r="N295" t="str">
            <v/>
          </cell>
          <cell r="O295">
            <v>2020</v>
          </cell>
          <cell r="P295">
            <v>2029</v>
          </cell>
          <cell r="Q295" t="str">
            <v>Food Service</v>
          </cell>
          <cell r="R295" t="str">
            <v/>
          </cell>
          <cell r="S295">
            <v>0</v>
          </cell>
          <cell r="T295">
            <v>0</v>
          </cell>
          <cell r="U295">
            <v>6480</v>
          </cell>
          <cell r="V295">
            <v>789.7772597973036</v>
          </cell>
          <cell r="W295">
            <v>0.17453508042550289</v>
          </cell>
          <cell r="X295" t="str">
            <v>-</v>
          </cell>
          <cell r="Y295" t="str">
            <v>-</v>
          </cell>
          <cell r="Z295" t="e">
            <v>#VALUE!</v>
          </cell>
          <cell r="AA295">
            <v>0</v>
          </cell>
          <cell r="AB295">
            <v>0</v>
          </cell>
          <cell r="AC295">
            <v>203.22819698498154</v>
          </cell>
          <cell r="AD295">
            <v>0.25732343450498951</v>
          </cell>
          <cell r="AE295" t="str">
            <v>-</v>
          </cell>
          <cell r="AF295" t="e">
            <v>#VALUE!</v>
          </cell>
          <cell r="AG295">
            <v>0</v>
          </cell>
          <cell r="AH295">
            <v>0</v>
          </cell>
          <cell r="AI295">
            <v>0</v>
          </cell>
          <cell r="AJ295">
            <v>0</v>
          </cell>
          <cell r="AK295">
            <v>0</v>
          </cell>
          <cell r="AL295" t="str">
            <v>-</v>
          </cell>
          <cell r="AM295" t="str">
            <v>-</v>
          </cell>
          <cell r="AN295" t="str">
            <v/>
          </cell>
          <cell r="AO295">
            <v>0</v>
          </cell>
          <cell r="AP295" t="str">
            <v>-</v>
          </cell>
          <cell r="AQ295">
            <v>0</v>
          </cell>
          <cell r="AR295" t="str">
            <v>-</v>
          </cell>
          <cell r="AS295">
            <v>0</v>
          </cell>
          <cell r="AT295" t="str">
            <v/>
          </cell>
          <cell r="AU295">
            <v>0</v>
          </cell>
          <cell r="AV295" t="str">
            <v>-</v>
          </cell>
          <cell r="AW295">
            <v>0</v>
          </cell>
          <cell r="AX295" t="str">
            <v>-</v>
          </cell>
          <cell r="AY295">
            <v>0</v>
          </cell>
          <cell r="AZ295" t="str">
            <v/>
          </cell>
          <cell r="BA295">
            <v>0</v>
          </cell>
          <cell r="BB295" t="str">
            <v>-</v>
          </cell>
          <cell r="BC295">
            <v>0</v>
          </cell>
          <cell r="BD295" t="str">
            <v>-</v>
          </cell>
          <cell r="BE295">
            <v>0</v>
          </cell>
          <cell r="BF295" t="str">
            <v/>
          </cell>
          <cell r="BG295">
            <v>0</v>
          </cell>
          <cell r="BH295" t="str">
            <v>-</v>
          </cell>
          <cell r="BI295">
            <v>0</v>
          </cell>
          <cell r="BJ295" t="str">
            <v>-</v>
          </cell>
          <cell r="BK295">
            <v>0</v>
          </cell>
          <cell r="BL295">
            <v>0</v>
          </cell>
          <cell r="BM295" t="str">
            <v>-</v>
          </cell>
          <cell r="BN295">
            <v>12.649999999999997</v>
          </cell>
          <cell r="BO295" t="str">
            <v/>
          </cell>
          <cell r="BP295">
            <v>0</v>
          </cell>
          <cell r="BQ295">
            <v>0</v>
          </cell>
          <cell r="BR295" t="str">
            <v>-</v>
          </cell>
          <cell r="BS295">
            <v>0</v>
          </cell>
          <cell r="BT295">
            <v>0</v>
          </cell>
          <cell r="BU295" t="str">
            <v>-</v>
          </cell>
        </row>
        <row r="296">
          <cell r="A296" t="str">
            <v>221MD</v>
          </cell>
          <cell r="B296">
            <v>221</v>
          </cell>
          <cell r="C296" t="str">
            <v>MD</v>
          </cell>
          <cell r="D296" t="str">
            <v>Water Heating</v>
          </cell>
          <cell r="E296" t="str">
            <v>Commercial ENERGY STAR Dishwasher</v>
          </cell>
          <cell r="F296" t="str">
            <v>Commercial</v>
          </cell>
          <cell r="G296" t="str">
            <v>Y</v>
          </cell>
          <cell r="M296" t="str">
            <v>NC,RENO,REPL</v>
          </cell>
          <cell r="N296" t="str">
            <v/>
          </cell>
          <cell r="O296">
            <v>2020</v>
          </cell>
          <cell r="P296">
            <v>2029</v>
          </cell>
          <cell r="Q296" t="str">
            <v>Food Service</v>
          </cell>
          <cell r="R296" t="str">
            <v/>
          </cell>
          <cell r="S296">
            <v>0</v>
          </cell>
          <cell r="T296">
            <v>0</v>
          </cell>
          <cell r="U296">
            <v>6480</v>
          </cell>
          <cell r="V296">
            <v>32.726416829937911</v>
          </cell>
          <cell r="W296">
            <v>0.24456894158145101</v>
          </cell>
          <cell r="X296" t="str">
            <v>-</v>
          </cell>
          <cell r="Y296" t="str">
            <v>-</v>
          </cell>
          <cell r="Z296" t="e">
            <v>#VALUE!</v>
          </cell>
          <cell r="AA296">
            <v>0</v>
          </cell>
          <cell r="AB296">
            <v>0</v>
          </cell>
          <cell r="AC296">
            <v>0</v>
          </cell>
          <cell r="AD296">
            <v>0</v>
          </cell>
          <cell r="AE296" t="str">
            <v>-</v>
          </cell>
          <cell r="AF296" t="e">
            <v>#VALUE!</v>
          </cell>
          <cell r="AG296">
            <v>0</v>
          </cell>
          <cell r="AH296">
            <v>0</v>
          </cell>
          <cell r="AI296">
            <v>0</v>
          </cell>
          <cell r="AJ296">
            <v>0</v>
          </cell>
          <cell r="AK296">
            <v>0</v>
          </cell>
          <cell r="AL296" t="str">
            <v>-</v>
          </cell>
          <cell r="AM296" t="str">
            <v>-</v>
          </cell>
          <cell r="AN296" t="str">
            <v/>
          </cell>
          <cell r="AO296">
            <v>0</v>
          </cell>
          <cell r="AP296" t="str">
            <v>-</v>
          </cell>
          <cell r="AQ296">
            <v>0</v>
          </cell>
          <cell r="AR296" t="str">
            <v>-</v>
          </cell>
          <cell r="AS296">
            <v>0</v>
          </cell>
          <cell r="AT296" t="str">
            <v/>
          </cell>
          <cell r="AU296">
            <v>0</v>
          </cell>
          <cell r="AV296" t="str">
            <v>-</v>
          </cell>
          <cell r="AW296">
            <v>0</v>
          </cell>
          <cell r="AX296" t="str">
            <v>-</v>
          </cell>
          <cell r="AY296">
            <v>0</v>
          </cell>
          <cell r="AZ296" t="str">
            <v/>
          </cell>
          <cell r="BA296">
            <v>0</v>
          </cell>
          <cell r="BB296" t="str">
            <v>-</v>
          </cell>
          <cell r="BC296">
            <v>0</v>
          </cell>
          <cell r="BD296" t="str">
            <v>-</v>
          </cell>
          <cell r="BE296">
            <v>0</v>
          </cell>
          <cell r="BF296" t="str">
            <v/>
          </cell>
          <cell r="BG296">
            <v>0</v>
          </cell>
          <cell r="BH296" t="str">
            <v>-</v>
          </cell>
          <cell r="BI296">
            <v>0</v>
          </cell>
          <cell r="BJ296" t="str">
            <v>-</v>
          </cell>
          <cell r="BK296">
            <v>0</v>
          </cell>
          <cell r="BL296">
            <v>0</v>
          </cell>
          <cell r="BM296" t="str">
            <v>-</v>
          </cell>
          <cell r="BN296">
            <v>12.649999999999997</v>
          </cell>
          <cell r="BO296" t="str">
            <v/>
          </cell>
          <cell r="BP296">
            <v>0</v>
          </cell>
          <cell r="BQ296">
            <v>0</v>
          </cell>
          <cell r="BR296" t="str">
            <v>-</v>
          </cell>
          <cell r="BS296">
            <v>0</v>
          </cell>
          <cell r="BT296">
            <v>0</v>
          </cell>
          <cell r="BU296" t="str">
            <v>-</v>
          </cell>
        </row>
        <row r="297">
          <cell r="A297" t="str">
            <v>222MD</v>
          </cell>
          <cell r="B297">
            <v>222</v>
          </cell>
          <cell r="C297" t="str">
            <v>MD</v>
          </cell>
          <cell r="D297" t="str">
            <v>Appliances</v>
          </cell>
          <cell r="E297" t="str">
            <v>Commercial ENERGY STAR Dishwasher</v>
          </cell>
          <cell r="F297" t="str">
            <v>Commercial</v>
          </cell>
          <cell r="G297" t="str">
            <v>Y</v>
          </cell>
          <cell r="M297" t="str">
            <v>NC,RENO,REPL</v>
          </cell>
          <cell r="N297" t="str">
            <v/>
          </cell>
          <cell r="O297">
            <v>2020</v>
          </cell>
          <cell r="P297">
            <v>2029</v>
          </cell>
          <cell r="Q297" t="str">
            <v>Food Service</v>
          </cell>
          <cell r="R297" t="str">
            <v/>
          </cell>
          <cell r="S297">
            <v>0</v>
          </cell>
          <cell r="T297">
            <v>0</v>
          </cell>
          <cell r="U297">
            <v>6480</v>
          </cell>
          <cell r="V297">
            <v>789.7772597973036</v>
          </cell>
          <cell r="W297">
            <v>0.17453508042550289</v>
          </cell>
          <cell r="X297" t="str">
            <v>-</v>
          </cell>
          <cell r="Y297" t="str">
            <v>-</v>
          </cell>
          <cell r="Z297" t="e">
            <v>#VALUE!</v>
          </cell>
          <cell r="AA297">
            <v>0</v>
          </cell>
          <cell r="AB297">
            <v>0</v>
          </cell>
          <cell r="AC297">
            <v>203.22819698498154</v>
          </cell>
          <cell r="AD297">
            <v>0.25732343450498951</v>
          </cell>
          <cell r="AE297" t="str">
            <v>-</v>
          </cell>
          <cell r="AF297" t="e">
            <v>#VALUE!</v>
          </cell>
          <cell r="AG297">
            <v>0</v>
          </cell>
          <cell r="AH297">
            <v>0</v>
          </cell>
          <cell r="AI297">
            <v>0</v>
          </cell>
          <cell r="AJ297">
            <v>0</v>
          </cell>
          <cell r="AK297">
            <v>0</v>
          </cell>
          <cell r="AL297" t="str">
            <v>-</v>
          </cell>
          <cell r="AM297" t="str">
            <v>-</v>
          </cell>
          <cell r="AN297" t="str">
            <v/>
          </cell>
          <cell r="AO297">
            <v>0</v>
          </cell>
          <cell r="AP297" t="str">
            <v>-</v>
          </cell>
          <cell r="AQ297">
            <v>0</v>
          </cell>
          <cell r="AR297" t="str">
            <v>-</v>
          </cell>
          <cell r="AS297">
            <v>0</v>
          </cell>
          <cell r="AT297" t="str">
            <v/>
          </cell>
          <cell r="AU297">
            <v>0</v>
          </cell>
          <cell r="AV297" t="str">
            <v>-</v>
          </cell>
          <cell r="AW297">
            <v>0</v>
          </cell>
          <cell r="AX297" t="str">
            <v>-</v>
          </cell>
          <cell r="AY297">
            <v>0</v>
          </cell>
          <cell r="AZ297" t="str">
            <v/>
          </cell>
          <cell r="BA297">
            <v>0</v>
          </cell>
          <cell r="BB297" t="str">
            <v>-</v>
          </cell>
          <cell r="BC297">
            <v>0</v>
          </cell>
          <cell r="BD297" t="str">
            <v>-</v>
          </cell>
          <cell r="BE297">
            <v>0</v>
          </cell>
          <cell r="BF297" t="str">
            <v/>
          </cell>
          <cell r="BG297">
            <v>0</v>
          </cell>
          <cell r="BH297" t="str">
            <v>-</v>
          </cell>
          <cell r="BI297">
            <v>0</v>
          </cell>
          <cell r="BJ297" t="str">
            <v>-</v>
          </cell>
          <cell r="BK297">
            <v>0</v>
          </cell>
          <cell r="BL297">
            <v>0</v>
          </cell>
          <cell r="BM297" t="str">
            <v>-</v>
          </cell>
          <cell r="BN297">
            <v>12.649999999999997</v>
          </cell>
          <cell r="BO297" t="str">
            <v/>
          </cell>
          <cell r="BP297">
            <v>0</v>
          </cell>
          <cell r="BQ297">
            <v>0</v>
          </cell>
          <cell r="BR297" t="str">
            <v>-</v>
          </cell>
          <cell r="BS297">
            <v>0</v>
          </cell>
          <cell r="BT297">
            <v>0</v>
          </cell>
          <cell r="BU297" t="str">
            <v>-</v>
          </cell>
        </row>
        <row r="298">
          <cell r="A298" t="str">
            <v>223MD</v>
          </cell>
          <cell r="B298">
            <v>223</v>
          </cell>
          <cell r="C298" t="str">
            <v>MD</v>
          </cell>
          <cell r="D298" t="str">
            <v>Water Heating</v>
          </cell>
          <cell r="E298" t="str">
            <v>Commercial ENERGY STAR Dishwasher</v>
          </cell>
          <cell r="F298" t="str">
            <v>Commercial</v>
          </cell>
          <cell r="G298" t="str">
            <v>Y</v>
          </cell>
          <cell r="M298" t="str">
            <v>NC,RENO,REPL</v>
          </cell>
          <cell r="N298" t="str">
            <v/>
          </cell>
          <cell r="O298">
            <v>2020</v>
          </cell>
          <cell r="P298">
            <v>2029</v>
          </cell>
          <cell r="Q298" t="str">
            <v>Food Service</v>
          </cell>
          <cell r="R298" t="str">
            <v/>
          </cell>
          <cell r="S298">
            <v>0</v>
          </cell>
          <cell r="T298">
            <v>0</v>
          </cell>
          <cell r="U298">
            <v>6480</v>
          </cell>
          <cell r="V298">
            <v>32.726416829937911</v>
          </cell>
          <cell r="W298">
            <v>0.24456894158145101</v>
          </cell>
          <cell r="X298" t="str">
            <v>-</v>
          </cell>
          <cell r="Y298" t="str">
            <v>-</v>
          </cell>
          <cell r="Z298" t="e">
            <v>#VALUE!</v>
          </cell>
          <cell r="AA298">
            <v>0</v>
          </cell>
          <cell r="AB298">
            <v>0</v>
          </cell>
          <cell r="AC298">
            <v>0</v>
          </cell>
          <cell r="AD298">
            <v>0</v>
          </cell>
          <cell r="AE298" t="str">
            <v>-</v>
          </cell>
          <cell r="AF298" t="e">
            <v>#VALUE!</v>
          </cell>
          <cell r="AG298">
            <v>0</v>
          </cell>
          <cell r="AH298">
            <v>0</v>
          </cell>
          <cell r="AI298">
            <v>0</v>
          </cell>
          <cell r="AJ298">
            <v>0</v>
          </cell>
          <cell r="AK298">
            <v>0</v>
          </cell>
          <cell r="AL298" t="str">
            <v>-</v>
          </cell>
          <cell r="AM298" t="str">
            <v>-</v>
          </cell>
          <cell r="AN298" t="str">
            <v/>
          </cell>
          <cell r="AO298">
            <v>0</v>
          </cell>
          <cell r="AP298" t="str">
            <v>-</v>
          </cell>
          <cell r="AQ298">
            <v>0</v>
          </cell>
          <cell r="AR298" t="str">
            <v>-</v>
          </cell>
          <cell r="AS298">
            <v>0</v>
          </cell>
          <cell r="AT298" t="str">
            <v/>
          </cell>
          <cell r="AU298">
            <v>0</v>
          </cell>
          <cell r="AV298" t="str">
            <v>-</v>
          </cell>
          <cell r="AW298">
            <v>0</v>
          </cell>
          <cell r="AX298" t="str">
            <v>-</v>
          </cell>
          <cell r="AY298">
            <v>0</v>
          </cell>
          <cell r="AZ298" t="str">
            <v/>
          </cell>
          <cell r="BA298">
            <v>0</v>
          </cell>
          <cell r="BB298" t="str">
            <v>-</v>
          </cell>
          <cell r="BC298">
            <v>0</v>
          </cell>
          <cell r="BD298" t="str">
            <v>-</v>
          </cell>
          <cell r="BE298">
            <v>0</v>
          </cell>
          <cell r="BF298" t="str">
            <v/>
          </cell>
          <cell r="BG298">
            <v>0</v>
          </cell>
          <cell r="BH298" t="str">
            <v>-</v>
          </cell>
          <cell r="BI298">
            <v>0</v>
          </cell>
          <cell r="BJ298" t="str">
            <v>-</v>
          </cell>
          <cell r="BK298">
            <v>0</v>
          </cell>
          <cell r="BL298">
            <v>0</v>
          </cell>
          <cell r="BM298" t="str">
            <v>-</v>
          </cell>
          <cell r="BN298">
            <v>12.649999999999997</v>
          </cell>
          <cell r="BO298" t="str">
            <v/>
          </cell>
          <cell r="BP298">
            <v>0</v>
          </cell>
          <cell r="BQ298">
            <v>0</v>
          </cell>
          <cell r="BR298" t="str">
            <v>-</v>
          </cell>
          <cell r="BS298">
            <v>0</v>
          </cell>
          <cell r="BT298">
            <v>0</v>
          </cell>
          <cell r="BU298" t="str">
            <v>-</v>
          </cell>
        </row>
        <row r="299">
          <cell r="A299" t="str">
            <v>224MD</v>
          </cell>
          <cell r="B299">
            <v>224</v>
          </cell>
          <cell r="C299" t="str">
            <v>MD</v>
          </cell>
          <cell r="D299" t="str">
            <v>Appliances</v>
          </cell>
          <cell r="E299" t="str">
            <v>Commercial ENERGY STAR Dishwasher</v>
          </cell>
          <cell r="F299" t="str">
            <v>Commercial</v>
          </cell>
          <cell r="G299" t="str">
            <v>Y</v>
          </cell>
          <cell r="M299" t="str">
            <v>NC,RENO,REPL</v>
          </cell>
          <cell r="N299" t="str">
            <v/>
          </cell>
          <cell r="O299">
            <v>2020</v>
          </cell>
          <cell r="P299">
            <v>2029</v>
          </cell>
          <cell r="Q299" t="str">
            <v>Food Service</v>
          </cell>
          <cell r="R299" t="str">
            <v/>
          </cell>
          <cell r="S299">
            <v>0</v>
          </cell>
          <cell r="T299">
            <v>0</v>
          </cell>
          <cell r="U299">
            <v>6480</v>
          </cell>
          <cell r="V299">
            <v>789.7772597973036</v>
          </cell>
          <cell r="W299">
            <v>0.17453508042550289</v>
          </cell>
          <cell r="X299" t="str">
            <v>-</v>
          </cell>
          <cell r="Y299" t="str">
            <v>-</v>
          </cell>
          <cell r="Z299" t="e">
            <v>#VALUE!</v>
          </cell>
          <cell r="AA299">
            <v>0</v>
          </cell>
          <cell r="AB299">
            <v>0</v>
          </cell>
          <cell r="AC299">
            <v>203.22819698498154</v>
          </cell>
          <cell r="AD299">
            <v>0.25732343450498951</v>
          </cell>
          <cell r="AE299" t="str">
            <v>-</v>
          </cell>
          <cell r="AF299" t="e">
            <v>#VALUE!</v>
          </cell>
          <cell r="AG299">
            <v>0</v>
          </cell>
          <cell r="AH299">
            <v>0</v>
          </cell>
          <cell r="AI299">
            <v>0</v>
          </cell>
          <cell r="AJ299">
            <v>0</v>
          </cell>
          <cell r="AK299">
            <v>0</v>
          </cell>
          <cell r="AL299" t="str">
            <v>-</v>
          </cell>
          <cell r="AM299" t="str">
            <v>-</v>
          </cell>
          <cell r="AN299" t="str">
            <v/>
          </cell>
          <cell r="AO299">
            <v>0</v>
          </cell>
          <cell r="AP299" t="str">
            <v>-</v>
          </cell>
          <cell r="AQ299">
            <v>0</v>
          </cell>
          <cell r="AR299" t="str">
            <v>-</v>
          </cell>
          <cell r="AS299">
            <v>0</v>
          </cell>
          <cell r="AT299" t="str">
            <v/>
          </cell>
          <cell r="AU299">
            <v>0</v>
          </cell>
          <cell r="AV299" t="str">
            <v>-</v>
          </cell>
          <cell r="AW299">
            <v>0</v>
          </cell>
          <cell r="AX299" t="str">
            <v>-</v>
          </cell>
          <cell r="AY299">
            <v>0</v>
          </cell>
          <cell r="AZ299" t="str">
            <v/>
          </cell>
          <cell r="BA299">
            <v>0</v>
          </cell>
          <cell r="BB299" t="str">
            <v>-</v>
          </cell>
          <cell r="BC299">
            <v>0</v>
          </cell>
          <cell r="BD299" t="str">
            <v>-</v>
          </cell>
          <cell r="BE299">
            <v>0</v>
          </cell>
          <cell r="BF299" t="str">
            <v/>
          </cell>
          <cell r="BG299">
            <v>0</v>
          </cell>
          <cell r="BH299" t="str">
            <v>-</v>
          </cell>
          <cell r="BI299">
            <v>0</v>
          </cell>
          <cell r="BJ299" t="str">
            <v>-</v>
          </cell>
          <cell r="BK299">
            <v>0</v>
          </cell>
          <cell r="BL299">
            <v>0</v>
          </cell>
          <cell r="BM299" t="str">
            <v>-</v>
          </cell>
          <cell r="BN299">
            <v>12.649999999999997</v>
          </cell>
          <cell r="BO299" t="str">
            <v/>
          </cell>
          <cell r="BP299">
            <v>0</v>
          </cell>
          <cell r="BQ299">
            <v>0</v>
          </cell>
          <cell r="BR299" t="str">
            <v>-</v>
          </cell>
          <cell r="BS299">
            <v>0</v>
          </cell>
          <cell r="BT299">
            <v>0</v>
          </cell>
          <cell r="BU299" t="str">
            <v>-</v>
          </cell>
        </row>
        <row r="300">
          <cell r="A300" t="str">
            <v>225MD</v>
          </cell>
          <cell r="B300">
            <v>225</v>
          </cell>
          <cell r="C300" t="str">
            <v>MD</v>
          </cell>
          <cell r="D300" t="str">
            <v>Water Heating</v>
          </cell>
          <cell r="E300" t="str">
            <v>Commercial ENERGY STAR Dishwasher</v>
          </cell>
          <cell r="F300" t="str">
            <v>Commercial</v>
          </cell>
          <cell r="G300" t="str">
            <v>Y</v>
          </cell>
          <cell r="M300" t="str">
            <v>NC,RENO,REPL</v>
          </cell>
          <cell r="N300" t="str">
            <v/>
          </cell>
          <cell r="O300">
            <v>2020</v>
          </cell>
          <cell r="P300">
            <v>2029</v>
          </cell>
          <cell r="Q300" t="str">
            <v>Food Service</v>
          </cell>
          <cell r="R300" t="str">
            <v/>
          </cell>
          <cell r="S300">
            <v>0</v>
          </cell>
          <cell r="T300">
            <v>0</v>
          </cell>
          <cell r="U300">
            <v>6480</v>
          </cell>
          <cell r="V300">
            <v>32.726416829937911</v>
          </cell>
          <cell r="W300">
            <v>0.24456894158145101</v>
          </cell>
          <cell r="X300" t="str">
            <v>-</v>
          </cell>
          <cell r="Y300" t="str">
            <v>-</v>
          </cell>
          <cell r="Z300" t="e">
            <v>#VALUE!</v>
          </cell>
          <cell r="AA300">
            <v>0</v>
          </cell>
          <cell r="AB300">
            <v>0</v>
          </cell>
          <cell r="AC300">
            <v>0</v>
          </cell>
          <cell r="AD300">
            <v>0</v>
          </cell>
          <cell r="AE300" t="str">
            <v>-</v>
          </cell>
          <cell r="AF300" t="e">
            <v>#VALUE!</v>
          </cell>
          <cell r="AG300">
            <v>0</v>
          </cell>
          <cell r="AH300">
            <v>0</v>
          </cell>
          <cell r="AI300">
            <v>0</v>
          </cell>
          <cell r="AJ300">
            <v>0</v>
          </cell>
          <cell r="AK300">
            <v>0</v>
          </cell>
          <cell r="AL300" t="str">
            <v>-</v>
          </cell>
          <cell r="AM300" t="str">
            <v>-</v>
          </cell>
          <cell r="AN300" t="str">
            <v/>
          </cell>
          <cell r="AO300">
            <v>0</v>
          </cell>
          <cell r="AP300" t="str">
            <v>-</v>
          </cell>
          <cell r="AQ300">
            <v>0</v>
          </cell>
          <cell r="AR300" t="str">
            <v>-</v>
          </cell>
          <cell r="AS300">
            <v>0</v>
          </cell>
          <cell r="AT300" t="str">
            <v/>
          </cell>
          <cell r="AU300">
            <v>0</v>
          </cell>
          <cell r="AV300" t="str">
            <v>-</v>
          </cell>
          <cell r="AW300">
            <v>0</v>
          </cell>
          <cell r="AX300" t="str">
            <v>-</v>
          </cell>
          <cell r="AY300">
            <v>0</v>
          </cell>
          <cell r="AZ300" t="str">
            <v/>
          </cell>
          <cell r="BA300">
            <v>0</v>
          </cell>
          <cell r="BB300" t="str">
            <v>-</v>
          </cell>
          <cell r="BC300">
            <v>0</v>
          </cell>
          <cell r="BD300" t="str">
            <v>-</v>
          </cell>
          <cell r="BE300">
            <v>0</v>
          </cell>
          <cell r="BF300" t="str">
            <v/>
          </cell>
          <cell r="BG300">
            <v>0</v>
          </cell>
          <cell r="BH300" t="str">
            <v>-</v>
          </cell>
          <cell r="BI300">
            <v>0</v>
          </cell>
          <cell r="BJ300" t="str">
            <v>-</v>
          </cell>
          <cell r="BK300">
            <v>0</v>
          </cell>
          <cell r="BL300">
            <v>0</v>
          </cell>
          <cell r="BM300" t="str">
            <v>-</v>
          </cell>
          <cell r="BN300">
            <v>12.649999999999997</v>
          </cell>
          <cell r="BO300" t="str">
            <v/>
          </cell>
          <cell r="BP300">
            <v>0</v>
          </cell>
          <cell r="BQ300">
            <v>0</v>
          </cell>
          <cell r="BR300" t="str">
            <v>-</v>
          </cell>
          <cell r="BS300">
            <v>0</v>
          </cell>
          <cell r="BT300">
            <v>0</v>
          </cell>
          <cell r="BU300" t="str">
            <v>-</v>
          </cell>
        </row>
        <row r="301">
          <cell r="A301" t="str">
            <v>226RET</v>
          </cell>
          <cell r="B301">
            <v>226</v>
          </cell>
          <cell r="C301" t="str">
            <v>RET</v>
          </cell>
          <cell r="D301" t="str">
            <v>Water Heating</v>
          </cell>
          <cell r="E301" t="str">
            <v>Faucet Aerator</v>
          </cell>
          <cell r="F301" t="str">
            <v>Commercial</v>
          </cell>
          <cell r="G301" t="str">
            <v>Y</v>
          </cell>
          <cell r="M301" t="str">
            <v>RET</v>
          </cell>
          <cell r="N301" t="str">
            <v/>
          </cell>
          <cell r="O301">
            <v>2020</v>
          </cell>
          <cell r="P301">
            <v>2029</v>
          </cell>
          <cell r="Q301" t="str">
            <v>Food Service</v>
          </cell>
          <cell r="R301" t="str">
            <v/>
          </cell>
          <cell r="S301">
            <v>0</v>
          </cell>
          <cell r="T301">
            <v>0</v>
          </cell>
          <cell r="U301">
            <v>0</v>
          </cell>
          <cell r="V301">
            <v>158.4936005124425</v>
          </cell>
          <cell r="W301">
            <v>0.31818181818181823</v>
          </cell>
          <cell r="X301" t="str">
            <v>-</v>
          </cell>
          <cell r="Y301" t="str">
            <v>NY TRM V6.1</v>
          </cell>
          <cell r="Z301" t="e">
            <v>#VALUE!</v>
          </cell>
          <cell r="AA301">
            <v>0</v>
          </cell>
          <cell r="AB301">
            <v>0</v>
          </cell>
          <cell r="AC301">
            <v>6.7</v>
          </cell>
          <cell r="AD301">
            <v>4.2273000161126499E-2</v>
          </cell>
          <cell r="AE301" t="str">
            <v>-</v>
          </cell>
          <cell r="AF301" t="e">
            <v>#VALUE!</v>
          </cell>
          <cell r="AG301">
            <v>0</v>
          </cell>
          <cell r="AH301">
            <v>0</v>
          </cell>
          <cell r="AI301">
            <v>0</v>
          </cell>
          <cell r="AJ301">
            <v>0</v>
          </cell>
          <cell r="AK301">
            <v>0</v>
          </cell>
          <cell r="AL301" t="str">
            <v>-</v>
          </cell>
          <cell r="AM301" t="str">
            <v>-</v>
          </cell>
          <cell r="AN301" t="str">
            <v/>
          </cell>
          <cell r="AO301">
            <v>0</v>
          </cell>
          <cell r="AP301" t="str">
            <v>-</v>
          </cell>
          <cell r="AQ301">
            <v>0</v>
          </cell>
          <cell r="AR301" t="str">
            <v>-</v>
          </cell>
          <cell r="AS301">
            <v>0</v>
          </cell>
          <cell r="AT301" t="str">
            <v/>
          </cell>
          <cell r="AU301">
            <v>0</v>
          </cell>
          <cell r="AV301" t="str">
            <v>-</v>
          </cell>
          <cell r="AW301">
            <v>0</v>
          </cell>
          <cell r="AX301" t="str">
            <v>-</v>
          </cell>
          <cell r="AY301">
            <v>0</v>
          </cell>
          <cell r="AZ301" t="str">
            <v/>
          </cell>
          <cell r="BA301">
            <v>0</v>
          </cell>
          <cell r="BB301" t="str">
            <v>-</v>
          </cell>
          <cell r="BC301">
            <v>0</v>
          </cell>
          <cell r="BD301" t="str">
            <v>-</v>
          </cell>
          <cell r="BE301">
            <v>0</v>
          </cell>
          <cell r="BF301" t="str">
            <v/>
          </cell>
          <cell r="BG301">
            <v>0</v>
          </cell>
          <cell r="BH301" t="str">
            <v>-</v>
          </cell>
          <cell r="BI301">
            <v>0</v>
          </cell>
          <cell r="BJ301" t="str">
            <v>-</v>
          </cell>
          <cell r="BK301">
            <v>0</v>
          </cell>
          <cell r="BL301">
            <v>0</v>
          </cell>
          <cell r="BM301" t="str">
            <v>-</v>
          </cell>
          <cell r="BN301">
            <v>10</v>
          </cell>
          <cell r="BO301" t="str">
            <v/>
          </cell>
          <cell r="BP301">
            <v>0</v>
          </cell>
          <cell r="BQ301">
            <v>0</v>
          </cell>
          <cell r="BR301" t="str">
            <v>-</v>
          </cell>
          <cell r="BS301">
            <v>2730.0000000000009</v>
          </cell>
          <cell r="BT301">
            <v>17.224670214906773</v>
          </cell>
          <cell r="BU301" t="str">
            <v>-</v>
          </cell>
        </row>
        <row r="302">
          <cell r="A302" t="str">
            <v>227RET</v>
          </cell>
          <cell r="B302">
            <v>227</v>
          </cell>
          <cell r="C302" t="str">
            <v>RET</v>
          </cell>
          <cell r="D302" t="str">
            <v>Water Heating</v>
          </cell>
          <cell r="E302" t="str">
            <v>Faucet Aerator</v>
          </cell>
          <cell r="F302" t="str">
            <v>Commercial</v>
          </cell>
          <cell r="G302" t="str">
            <v>Y</v>
          </cell>
          <cell r="M302" t="str">
            <v>RET</v>
          </cell>
          <cell r="N302" t="str">
            <v/>
          </cell>
          <cell r="O302">
            <v>2020</v>
          </cell>
          <cell r="P302">
            <v>2029</v>
          </cell>
          <cell r="Q302" t="str">
            <v>Food Service</v>
          </cell>
          <cell r="R302" t="str">
            <v/>
          </cell>
          <cell r="S302">
            <v>0</v>
          </cell>
          <cell r="T302">
            <v>0</v>
          </cell>
          <cell r="U302">
            <v>0</v>
          </cell>
          <cell r="V302">
            <v>0.65569595000000025</v>
          </cell>
          <cell r="W302">
            <v>0.31818181818181829</v>
          </cell>
          <cell r="X302" t="str">
            <v>-</v>
          </cell>
          <cell r="Y302" t="str">
            <v>-</v>
          </cell>
          <cell r="Z302" t="e">
            <v>#VALUE!</v>
          </cell>
          <cell r="AA302">
            <v>0</v>
          </cell>
          <cell r="AB302">
            <v>0</v>
          </cell>
          <cell r="AC302">
            <v>6.7</v>
          </cell>
          <cell r="AD302">
            <v>10.218150653515547</v>
          </cell>
          <cell r="AE302" t="str">
            <v>-</v>
          </cell>
          <cell r="AF302" t="e">
            <v>#VALUE!</v>
          </cell>
          <cell r="AG302">
            <v>0</v>
          </cell>
          <cell r="AH302">
            <v>0</v>
          </cell>
          <cell r="AI302">
            <v>0</v>
          </cell>
          <cell r="AJ302">
            <v>0</v>
          </cell>
          <cell r="AK302">
            <v>0</v>
          </cell>
          <cell r="AL302" t="str">
            <v>-</v>
          </cell>
          <cell r="AM302" t="str">
            <v>-</v>
          </cell>
          <cell r="AN302" t="str">
            <v/>
          </cell>
          <cell r="AO302">
            <v>0</v>
          </cell>
          <cell r="AP302" t="str">
            <v>-</v>
          </cell>
          <cell r="AQ302">
            <v>0</v>
          </cell>
          <cell r="AR302" t="str">
            <v>-</v>
          </cell>
          <cell r="AS302">
            <v>0</v>
          </cell>
          <cell r="AT302" t="str">
            <v/>
          </cell>
          <cell r="AU302">
            <v>0</v>
          </cell>
          <cell r="AV302" t="str">
            <v>-</v>
          </cell>
          <cell r="AW302">
            <v>0</v>
          </cell>
          <cell r="AX302" t="str">
            <v>-</v>
          </cell>
          <cell r="AY302">
            <v>0</v>
          </cell>
          <cell r="AZ302" t="str">
            <v/>
          </cell>
          <cell r="BA302">
            <v>0</v>
          </cell>
          <cell r="BB302" t="str">
            <v>-</v>
          </cell>
          <cell r="BC302">
            <v>0</v>
          </cell>
          <cell r="BD302" t="str">
            <v>-</v>
          </cell>
          <cell r="BE302">
            <v>0</v>
          </cell>
          <cell r="BF302" t="str">
            <v/>
          </cell>
          <cell r="BG302">
            <v>0</v>
          </cell>
          <cell r="BH302" t="str">
            <v>-</v>
          </cell>
          <cell r="BI302">
            <v>0</v>
          </cell>
          <cell r="BJ302" t="str">
            <v>-</v>
          </cell>
          <cell r="BK302">
            <v>0</v>
          </cell>
          <cell r="BL302">
            <v>0</v>
          </cell>
          <cell r="BM302" t="str">
            <v>-</v>
          </cell>
          <cell r="BN302">
            <v>10</v>
          </cell>
          <cell r="BO302" t="str">
            <v/>
          </cell>
          <cell r="BP302">
            <v>0</v>
          </cell>
          <cell r="BQ302">
            <v>0</v>
          </cell>
          <cell r="BR302" t="str">
            <v>-</v>
          </cell>
          <cell r="BS302">
            <v>2730.0000000000009</v>
          </cell>
          <cell r="BT302">
            <v>4163.5151170294703</v>
          </cell>
          <cell r="BU302" t="str">
            <v>-</v>
          </cell>
        </row>
        <row r="303">
          <cell r="A303" t="str">
            <v>228RET</v>
          </cell>
          <cell r="B303">
            <v>228</v>
          </cell>
          <cell r="C303" t="str">
            <v>RET</v>
          </cell>
          <cell r="D303" t="str">
            <v>Water Heating</v>
          </cell>
          <cell r="E303" t="str">
            <v>Faucet Aerator</v>
          </cell>
          <cell r="F303" t="str">
            <v>Commercial</v>
          </cell>
          <cell r="G303" t="str">
            <v>Y</v>
          </cell>
          <cell r="M303" t="str">
            <v>RET</v>
          </cell>
          <cell r="N303" t="str">
            <v/>
          </cell>
          <cell r="O303">
            <v>2020</v>
          </cell>
          <cell r="P303">
            <v>2029</v>
          </cell>
          <cell r="Q303" t="str">
            <v>Food Service</v>
          </cell>
          <cell r="R303" t="str">
            <v/>
          </cell>
          <cell r="S303">
            <v>0</v>
          </cell>
          <cell r="T303">
            <v>0</v>
          </cell>
          <cell r="U303">
            <v>0</v>
          </cell>
          <cell r="V303">
            <v>0.65569595000000025</v>
          </cell>
          <cell r="W303">
            <v>0.31818181818181829</v>
          </cell>
          <cell r="X303" t="str">
            <v>-</v>
          </cell>
          <cell r="Y303" t="str">
            <v>-</v>
          </cell>
          <cell r="Z303" t="e">
            <v>#VALUE!</v>
          </cell>
          <cell r="AA303">
            <v>0</v>
          </cell>
          <cell r="AB303">
            <v>0</v>
          </cell>
          <cell r="AC303">
            <v>6.7</v>
          </cell>
          <cell r="AD303">
            <v>10.218150653515547</v>
          </cell>
          <cell r="AE303" t="str">
            <v>-</v>
          </cell>
          <cell r="AF303" t="e">
            <v>#VALUE!</v>
          </cell>
          <cell r="AG303">
            <v>0</v>
          </cell>
          <cell r="AH303">
            <v>0</v>
          </cell>
          <cell r="AI303">
            <v>0</v>
          </cell>
          <cell r="AJ303">
            <v>0</v>
          </cell>
          <cell r="AK303">
            <v>0</v>
          </cell>
          <cell r="AL303" t="str">
            <v>-</v>
          </cell>
          <cell r="AM303" t="str">
            <v>-</v>
          </cell>
          <cell r="AN303" t="str">
            <v/>
          </cell>
          <cell r="AO303">
            <v>0</v>
          </cell>
          <cell r="AP303" t="str">
            <v>-</v>
          </cell>
          <cell r="AQ303">
            <v>0</v>
          </cell>
          <cell r="AR303" t="str">
            <v>-</v>
          </cell>
          <cell r="AS303">
            <v>0</v>
          </cell>
          <cell r="AT303" t="str">
            <v/>
          </cell>
          <cell r="AU303">
            <v>0</v>
          </cell>
          <cell r="AV303" t="str">
            <v>-</v>
          </cell>
          <cell r="AW303">
            <v>0</v>
          </cell>
          <cell r="AX303" t="str">
            <v>-</v>
          </cell>
          <cell r="AY303">
            <v>0</v>
          </cell>
          <cell r="AZ303" t="str">
            <v/>
          </cell>
          <cell r="BA303">
            <v>0</v>
          </cell>
          <cell r="BB303" t="str">
            <v>-</v>
          </cell>
          <cell r="BC303">
            <v>0</v>
          </cell>
          <cell r="BD303" t="str">
            <v>-</v>
          </cell>
          <cell r="BE303">
            <v>0</v>
          </cell>
          <cell r="BF303" t="str">
            <v/>
          </cell>
          <cell r="BG303">
            <v>0</v>
          </cell>
          <cell r="BH303" t="str">
            <v>-</v>
          </cell>
          <cell r="BI303">
            <v>0</v>
          </cell>
          <cell r="BJ303" t="str">
            <v>-</v>
          </cell>
          <cell r="BK303">
            <v>0</v>
          </cell>
          <cell r="BL303">
            <v>0</v>
          </cell>
          <cell r="BM303" t="str">
            <v>-</v>
          </cell>
          <cell r="BN303">
            <v>10</v>
          </cell>
          <cell r="BO303" t="str">
            <v/>
          </cell>
          <cell r="BP303">
            <v>0</v>
          </cell>
          <cell r="BQ303">
            <v>0</v>
          </cell>
          <cell r="BR303" t="str">
            <v>-</v>
          </cell>
          <cell r="BS303">
            <v>2730.0000000000009</v>
          </cell>
          <cell r="BT303">
            <v>4163.5151170294703</v>
          </cell>
          <cell r="BU303" t="str">
            <v>-</v>
          </cell>
        </row>
        <row r="304">
          <cell r="A304" t="str">
            <v>229RET</v>
          </cell>
          <cell r="B304">
            <v>229</v>
          </cell>
          <cell r="C304" t="str">
            <v>RET</v>
          </cell>
          <cell r="D304" t="str">
            <v>Water Heating</v>
          </cell>
          <cell r="E304" t="str">
            <v>Faucet Aerator</v>
          </cell>
          <cell r="F304" t="str">
            <v>Commercial</v>
          </cell>
          <cell r="G304" t="str">
            <v>Y</v>
          </cell>
          <cell r="M304" t="str">
            <v>RET</v>
          </cell>
          <cell r="N304" t="str">
            <v/>
          </cell>
          <cell r="O304">
            <v>2020</v>
          </cell>
          <cell r="P304">
            <v>2029</v>
          </cell>
          <cell r="Q304" t="str">
            <v>Food Service</v>
          </cell>
          <cell r="R304" t="str">
            <v/>
          </cell>
          <cell r="S304">
            <v>0</v>
          </cell>
          <cell r="T304">
            <v>0</v>
          </cell>
          <cell r="U304">
            <v>0</v>
          </cell>
          <cell r="V304">
            <v>0.65569595000000025</v>
          </cell>
          <cell r="W304">
            <v>0.31818181818181829</v>
          </cell>
          <cell r="X304" t="str">
            <v>-</v>
          </cell>
          <cell r="Y304" t="str">
            <v>-</v>
          </cell>
          <cell r="Z304" t="e">
            <v>#VALUE!</v>
          </cell>
          <cell r="AA304">
            <v>0</v>
          </cell>
          <cell r="AB304">
            <v>0</v>
          </cell>
          <cell r="AC304">
            <v>6.7</v>
          </cell>
          <cell r="AD304">
            <v>10.218150653515547</v>
          </cell>
          <cell r="AE304" t="str">
            <v>-</v>
          </cell>
          <cell r="AF304" t="e">
            <v>#VALUE!</v>
          </cell>
          <cell r="AG304">
            <v>0</v>
          </cell>
          <cell r="AH304">
            <v>0</v>
          </cell>
          <cell r="AI304">
            <v>0</v>
          </cell>
          <cell r="AJ304">
            <v>0</v>
          </cell>
          <cell r="AK304">
            <v>0</v>
          </cell>
          <cell r="AL304" t="str">
            <v>-</v>
          </cell>
          <cell r="AM304" t="str">
            <v>-</v>
          </cell>
          <cell r="AN304" t="str">
            <v/>
          </cell>
          <cell r="AO304">
            <v>0</v>
          </cell>
          <cell r="AP304" t="str">
            <v>-</v>
          </cell>
          <cell r="AQ304">
            <v>0</v>
          </cell>
          <cell r="AR304" t="str">
            <v>-</v>
          </cell>
          <cell r="AS304">
            <v>0</v>
          </cell>
          <cell r="AT304" t="str">
            <v/>
          </cell>
          <cell r="AU304">
            <v>0</v>
          </cell>
          <cell r="AV304" t="str">
            <v>-</v>
          </cell>
          <cell r="AW304">
            <v>0</v>
          </cell>
          <cell r="AX304" t="str">
            <v>-</v>
          </cell>
          <cell r="AY304">
            <v>0</v>
          </cell>
          <cell r="AZ304" t="str">
            <v/>
          </cell>
          <cell r="BA304">
            <v>0</v>
          </cell>
          <cell r="BB304" t="str">
            <v>-</v>
          </cell>
          <cell r="BC304">
            <v>0</v>
          </cell>
          <cell r="BD304" t="str">
            <v>-</v>
          </cell>
          <cell r="BE304">
            <v>0</v>
          </cell>
          <cell r="BF304" t="str">
            <v/>
          </cell>
          <cell r="BG304">
            <v>0</v>
          </cell>
          <cell r="BH304" t="str">
            <v>-</v>
          </cell>
          <cell r="BI304">
            <v>0</v>
          </cell>
          <cell r="BJ304" t="str">
            <v>-</v>
          </cell>
          <cell r="BK304">
            <v>0</v>
          </cell>
          <cell r="BL304">
            <v>0</v>
          </cell>
          <cell r="BM304" t="str">
            <v>-</v>
          </cell>
          <cell r="BN304">
            <v>10</v>
          </cell>
          <cell r="BO304" t="str">
            <v/>
          </cell>
          <cell r="BP304">
            <v>0</v>
          </cell>
          <cell r="BQ304">
            <v>0</v>
          </cell>
          <cell r="BR304" t="str">
            <v>-</v>
          </cell>
          <cell r="BS304">
            <v>2730.0000000000009</v>
          </cell>
          <cell r="BT304">
            <v>4163.5151170294703</v>
          </cell>
          <cell r="BU304" t="str">
            <v>-</v>
          </cell>
        </row>
        <row r="305">
          <cell r="A305" t="str">
            <v>230RET</v>
          </cell>
          <cell r="B305">
            <v>230</v>
          </cell>
          <cell r="C305" t="str">
            <v>RET</v>
          </cell>
          <cell r="D305" t="str">
            <v>Water Heating</v>
          </cell>
          <cell r="E305" t="str">
            <v>Pre-Rinse Sprayers</v>
          </cell>
          <cell r="F305" t="str">
            <v>Commercial</v>
          </cell>
          <cell r="G305" t="str">
            <v>Y</v>
          </cell>
          <cell r="M305" t="str">
            <v>RET</v>
          </cell>
          <cell r="N305" t="str">
            <v/>
          </cell>
          <cell r="O305">
            <v>2020</v>
          </cell>
          <cell r="P305">
            <v>2029</v>
          </cell>
          <cell r="Q305" t="str">
            <v>Food Service</v>
          </cell>
          <cell r="R305" t="str">
            <v/>
          </cell>
          <cell r="S305">
            <v>0</v>
          </cell>
          <cell r="T305">
            <v>0</v>
          </cell>
          <cell r="U305">
            <v>0</v>
          </cell>
          <cell r="V305">
            <v>13248.304353733512</v>
          </cell>
          <cell r="W305">
            <v>0.57502763500423615</v>
          </cell>
          <cell r="X305" t="str">
            <v>-</v>
          </cell>
          <cell r="Y305" t="str">
            <v>NY TRM V6.1, NY Commercial Baseline Data</v>
          </cell>
          <cell r="Z305" t="e">
            <v>#VALUE!</v>
          </cell>
          <cell r="AA305">
            <v>0</v>
          </cell>
          <cell r="AB305">
            <v>0</v>
          </cell>
          <cell r="AC305">
            <v>100</v>
          </cell>
          <cell r="AD305">
            <v>7.5481357711878758E-3</v>
          </cell>
          <cell r="AE305" t="str">
            <v>-</v>
          </cell>
          <cell r="AF305" t="e">
            <v>#VALUE!</v>
          </cell>
          <cell r="AG305">
            <v>5</v>
          </cell>
          <cell r="AH305">
            <v>2</v>
          </cell>
          <cell r="AI305">
            <v>100</v>
          </cell>
          <cell r="AJ305">
            <v>7.5481357711878758E-3</v>
          </cell>
          <cell r="AK305">
            <v>0.10557812209510664</v>
          </cell>
          <cell r="AL305" t="str">
            <v>-</v>
          </cell>
          <cell r="AM305" t="str">
            <v>-</v>
          </cell>
          <cell r="AN305" t="str">
            <v/>
          </cell>
          <cell r="AO305">
            <v>0</v>
          </cell>
          <cell r="AP305" t="str">
            <v>-</v>
          </cell>
          <cell r="AQ305">
            <v>0</v>
          </cell>
          <cell r="AR305" t="str">
            <v>-</v>
          </cell>
          <cell r="AS305">
            <v>0</v>
          </cell>
          <cell r="AT305" t="str">
            <v/>
          </cell>
          <cell r="AU305">
            <v>0</v>
          </cell>
          <cell r="AV305" t="str">
            <v>-</v>
          </cell>
          <cell r="AW305">
            <v>0</v>
          </cell>
          <cell r="AX305" t="str">
            <v>-</v>
          </cell>
          <cell r="AY305">
            <v>0</v>
          </cell>
          <cell r="AZ305" t="str">
            <v/>
          </cell>
          <cell r="BA305">
            <v>0</v>
          </cell>
          <cell r="BB305" t="str">
            <v>-</v>
          </cell>
          <cell r="BC305">
            <v>0</v>
          </cell>
          <cell r="BD305" t="str">
            <v>-</v>
          </cell>
          <cell r="BE305">
            <v>0</v>
          </cell>
          <cell r="BF305" t="str">
            <v/>
          </cell>
          <cell r="BG305">
            <v>0</v>
          </cell>
          <cell r="BH305" t="str">
            <v>-</v>
          </cell>
          <cell r="BI305">
            <v>0</v>
          </cell>
          <cell r="BJ305" t="str">
            <v>-</v>
          </cell>
          <cell r="BK305">
            <v>0</v>
          </cell>
          <cell r="BL305">
            <v>0</v>
          </cell>
          <cell r="BM305" t="str">
            <v>-</v>
          </cell>
          <cell r="BN305">
            <v>5</v>
          </cell>
          <cell r="BO305" t="str">
            <v/>
          </cell>
          <cell r="BP305">
            <v>0</v>
          </cell>
          <cell r="BQ305">
            <v>0</v>
          </cell>
          <cell r="BR305" t="str">
            <v>-</v>
          </cell>
          <cell r="BS305">
            <v>77440.286280474946</v>
          </cell>
          <cell r="BT305">
            <v>5.8452979500468265</v>
          </cell>
          <cell r="BU305" t="str">
            <v>-</v>
          </cell>
        </row>
        <row r="306">
          <cell r="A306" t="str">
            <v>231RET</v>
          </cell>
          <cell r="B306">
            <v>231</v>
          </cell>
          <cell r="C306" t="str">
            <v>RET</v>
          </cell>
          <cell r="D306" t="str">
            <v>Water Heating</v>
          </cell>
          <cell r="E306" t="str">
            <v>Pre-Rinse Sprayers</v>
          </cell>
          <cell r="F306" t="str">
            <v>Commercial</v>
          </cell>
          <cell r="G306" t="str">
            <v>Y</v>
          </cell>
          <cell r="M306" t="str">
            <v>RET</v>
          </cell>
          <cell r="N306" t="str">
            <v/>
          </cell>
          <cell r="O306">
            <v>2020</v>
          </cell>
          <cell r="P306">
            <v>2029</v>
          </cell>
          <cell r="Q306" t="str">
            <v>Food Service</v>
          </cell>
          <cell r="R306" t="str">
            <v/>
          </cell>
          <cell r="S306">
            <v>0</v>
          </cell>
          <cell r="T306">
            <v>0</v>
          </cell>
          <cell r="U306">
            <v>0</v>
          </cell>
          <cell r="V306">
            <v>50.853616261806081</v>
          </cell>
          <cell r="W306">
            <v>0.57502763500423604</v>
          </cell>
          <cell r="X306" t="str">
            <v>-</v>
          </cell>
          <cell r="Y306" t="str">
            <v>-</v>
          </cell>
          <cell r="Z306" t="e">
            <v>#VALUE!</v>
          </cell>
          <cell r="AA306">
            <v>0</v>
          </cell>
          <cell r="AB306">
            <v>0</v>
          </cell>
          <cell r="AC306">
            <v>100</v>
          </cell>
          <cell r="AD306">
            <v>1.9664284932103366</v>
          </cell>
          <cell r="AE306" t="str">
            <v>-</v>
          </cell>
          <cell r="AF306" t="e">
            <v>#VALUE!</v>
          </cell>
          <cell r="AG306">
            <v>5</v>
          </cell>
          <cell r="AH306">
            <v>2</v>
          </cell>
          <cell r="AI306">
            <v>100</v>
          </cell>
          <cell r="AJ306">
            <v>1.9664284932103366</v>
          </cell>
          <cell r="AK306">
            <v>0.10557812209510666</v>
          </cell>
          <cell r="AL306" t="str">
            <v>-</v>
          </cell>
          <cell r="AM306" t="str">
            <v>-</v>
          </cell>
          <cell r="AN306" t="str">
            <v/>
          </cell>
          <cell r="AO306">
            <v>0</v>
          </cell>
          <cell r="AP306" t="str">
            <v>-</v>
          </cell>
          <cell r="AQ306">
            <v>0</v>
          </cell>
          <cell r="AR306" t="str">
            <v>-</v>
          </cell>
          <cell r="AS306">
            <v>0</v>
          </cell>
          <cell r="AT306" t="str">
            <v/>
          </cell>
          <cell r="AU306">
            <v>0</v>
          </cell>
          <cell r="AV306" t="str">
            <v>-</v>
          </cell>
          <cell r="AW306">
            <v>0</v>
          </cell>
          <cell r="AX306" t="str">
            <v>-</v>
          </cell>
          <cell r="AY306">
            <v>0</v>
          </cell>
          <cell r="AZ306" t="str">
            <v/>
          </cell>
          <cell r="BA306">
            <v>0</v>
          </cell>
          <cell r="BB306" t="str">
            <v>-</v>
          </cell>
          <cell r="BC306">
            <v>0</v>
          </cell>
          <cell r="BD306" t="str">
            <v>-</v>
          </cell>
          <cell r="BE306">
            <v>0</v>
          </cell>
          <cell r="BF306" t="str">
            <v/>
          </cell>
          <cell r="BG306">
            <v>0</v>
          </cell>
          <cell r="BH306" t="str">
            <v>-</v>
          </cell>
          <cell r="BI306">
            <v>0</v>
          </cell>
          <cell r="BJ306" t="str">
            <v>-</v>
          </cell>
          <cell r="BK306">
            <v>0</v>
          </cell>
          <cell r="BL306">
            <v>0</v>
          </cell>
          <cell r="BM306" t="str">
            <v>-</v>
          </cell>
          <cell r="BN306">
            <v>5</v>
          </cell>
          <cell r="BO306" t="str">
            <v/>
          </cell>
          <cell r="BP306">
            <v>0</v>
          </cell>
          <cell r="BQ306">
            <v>0</v>
          </cell>
          <cell r="BR306" t="str">
            <v>-</v>
          </cell>
          <cell r="BS306">
            <v>77440.286280474946</v>
          </cell>
          <cell r="BT306">
            <v>1522.8078546429144</v>
          </cell>
          <cell r="BU306" t="str">
            <v>-</v>
          </cell>
        </row>
        <row r="307">
          <cell r="A307" t="str">
            <v>232RET</v>
          </cell>
          <cell r="B307">
            <v>232</v>
          </cell>
          <cell r="C307" t="str">
            <v>RET</v>
          </cell>
          <cell r="D307" t="str">
            <v>Water Heating</v>
          </cell>
          <cell r="E307" t="str">
            <v>Pre-Rinse Sprayers</v>
          </cell>
          <cell r="F307" t="str">
            <v>Commercial</v>
          </cell>
          <cell r="G307" t="str">
            <v>Y</v>
          </cell>
          <cell r="M307" t="str">
            <v>RET</v>
          </cell>
          <cell r="N307" t="str">
            <v/>
          </cell>
          <cell r="O307">
            <v>2020</v>
          </cell>
          <cell r="P307">
            <v>2029</v>
          </cell>
          <cell r="Q307" t="str">
            <v>Food Service</v>
          </cell>
          <cell r="R307" t="str">
            <v/>
          </cell>
          <cell r="S307">
            <v>0</v>
          </cell>
          <cell r="T307">
            <v>0</v>
          </cell>
          <cell r="U307">
            <v>0</v>
          </cell>
          <cell r="V307">
            <v>50.853616261806081</v>
          </cell>
          <cell r="W307">
            <v>0.57502763500423604</v>
          </cell>
          <cell r="X307" t="str">
            <v>-</v>
          </cell>
          <cell r="Y307" t="str">
            <v>-</v>
          </cell>
          <cell r="Z307" t="e">
            <v>#VALUE!</v>
          </cell>
          <cell r="AA307">
            <v>0</v>
          </cell>
          <cell r="AB307">
            <v>0</v>
          </cell>
          <cell r="AC307">
            <v>100</v>
          </cell>
          <cell r="AD307">
            <v>1.9664284932103366</v>
          </cell>
          <cell r="AE307" t="str">
            <v>-</v>
          </cell>
          <cell r="AF307" t="e">
            <v>#VALUE!</v>
          </cell>
          <cell r="AG307">
            <v>5</v>
          </cell>
          <cell r="AH307">
            <v>2</v>
          </cell>
          <cell r="AI307">
            <v>100</v>
          </cell>
          <cell r="AJ307">
            <v>1.9664284932103366</v>
          </cell>
          <cell r="AK307">
            <v>0.10557812209510666</v>
          </cell>
          <cell r="AL307" t="str">
            <v>-</v>
          </cell>
          <cell r="AM307" t="str">
            <v>-</v>
          </cell>
          <cell r="AN307" t="str">
            <v/>
          </cell>
          <cell r="AO307">
            <v>0</v>
          </cell>
          <cell r="AP307" t="str">
            <v>-</v>
          </cell>
          <cell r="AQ307">
            <v>0</v>
          </cell>
          <cell r="AR307" t="str">
            <v>-</v>
          </cell>
          <cell r="AS307">
            <v>0</v>
          </cell>
          <cell r="AT307" t="str">
            <v/>
          </cell>
          <cell r="AU307">
            <v>0</v>
          </cell>
          <cell r="AV307" t="str">
            <v>-</v>
          </cell>
          <cell r="AW307">
            <v>0</v>
          </cell>
          <cell r="AX307" t="str">
            <v>-</v>
          </cell>
          <cell r="AY307">
            <v>0</v>
          </cell>
          <cell r="AZ307" t="str">
            <v/>
          </cell>
          <cell r="BA307">
            <v>0</v>
          </cell>
          <cell r="BB307" t="str">
            <v>-</v>
          </cell>
          <cell r="BC307">
            <v>0</v>
          </cell>
          <cell r="BD307" t="str">
            <v>-</v>
          </cell>
          <cell r="BE307">
            <v>0</v>
          </cell>
          <cell r="BF307" t="str">
            <v/>
          </cell>
          <cell r="BG307">
            <v>0</v>
          </cell>
          <cell r="BH307" t="str">
            <v>-</v>
          </cell>
          <cell r="BI307">
            <v>0</v>
          </cell>
          <cell r="BJ307" t="str">
            <v>-</v>
          </cell>
          <cell r="BK307">
            <v>0</v>
          </cell>
          <cell r="BL307">
            <v>0</v>
          </cell>
          <cell r="BM307" t="str">
            <v>-</v>
          </cell>
          <cell r="BN307">
            <v>5</v>
          </cell>
          <cell r="BO307" t="str">
            <v/>
          </cell>
          <cell r="BP307">
            <v>0</v>
          </cell>
          <cell r="BQ307">
            <v>0</v>
          </cell>
          <cell r="BR307" t="str">
            <v>-</v>
          </cell>
          <cell r="BS307">
            <v>77440.286280474946</v>
          </cell>
          <cell r="BT307">
            <v>1522.8078546429144</v>
          </cell>
          <cell r="BU307" t="str">
            <v>-</v>
          </cell>
        </row>
        <row r="308">
          <cell r="A308" t="str">
            <v>233RET</v>
          </cell>
          <cell r="B308">
            <v>233</v>
          </cell>
          <cell r="C308" t="str">
            <v>RET</v>
          </cell>
          <cell r="D308" t="str">
            <v>Water Heating</v>
          </cell>
          <cell r="E308" t="str">
            <v>Pre-Rinse Sprayers</v>
          </cell>
          <cell r="F308" t="str">
            <v>Commercial</v>
          </cell>
          <cell r="G308" t="str">
            <v>Y</v>
          </cell>
          <cell r="M308" t="str">
            <v>RET</v>
          </cell>
          <cell r="N308" t="str">
            <v/>
          </cell>
          <cell r="O308">
            <v>2020</v>
          </cell>
          <cell r="P308">
            <v>2029</v>
          </cell>
          <cell r="Q308" t="str">
            <v>Food Service</v>
          </cell>
          <cell r="R308" t="str">
            <v/>
          </cell>
          <cell r="S308">
            <v>0</v>
          </cell>
          <cell r="T308">
            <v>0</v>
          </cell>
          <cell r="U308">
            <v>0</v>
          </cell>
          <cell r="V308">
            <v>50.853616261806081</v>
          </cell>
          <cell r="W308">
            <v>0.57502763500423604</v>
          </cell>
          <cell r="X308" t="str">
            <v>-</v>
          </cell>
          <cell r="Y308" t="str">
            <v>-</v>
          </cell>
          <cell r="Z308" t="e">
            <v>#VALUE!</v>
          </cell>
          <cell r="AA308">
            <v>0</v>
          </cell>
          <cell r="AB308">
            <v>0</v>
          </cell>
          <cell r="AC308">
            <v>100</v>
          </cell>
          <cell r="AD308">
            <v>1.9664284932103366</v>
          </cell>
          <cell r="AE308" t="str">
            <v>-</v>
          </cell>
          <cell r="AF308" t="e">
            <v>#VALUE!</v>
          </cell>
          <cell r="AG308">
            <v>5</v>
          </cell>
          <cell r="AH308">
            <v>2</v>
          </cell>
          <cell r="AI308">
            <v>100</v>
          </cell>
          <cell r="AJ308">
            <v>1.9664284932103366</v>
          </cell>
          <cell r="AK308">
            <v>0.10557812209510666</v>
          </cell>
          <cell r="AL308" t="str">
            <v>-</v>
          </cell>
          <cell r="AM308" t="str">
            <v>-</v>
          </cell>
          <cell r="AN308" t="str">
            <v/>
          </cell>
          <cell r="AO308">
            <v>0</v>
          </cell>
          <cell r="AP308" t="str">
            <v>-</v>
          </cell>
          <cell r="AQ308">
            <v>0</v>
          </cell>
          <cell r="AR308" t="str">
            <v>-</v>
          </cell>
          <cell r="AS308">
            <v>0</v>
          </cell>
          <cell r="AT308" t="str">
            <v/>
          </cell>
          <cell r="AU308">
            <v>0</v>
          </cell>
          <cell r="AV308" t="str">
            <v>-</v>
          </cell>
          <cell r="AW308">
            <v>0</v>
          </cell>
          <cell r="AX308" t="str">
            <v>-</v>
          </cell>
          <cell r="AY308">
            <v>0</v>
          </cell>
          <cell r="AZ308" t="str">
            <v/>
          </cell>
          <cell r="BA308">
            <v>0</v>
          </cell>
          <cell r="BB308" t="str">
            <v>-</v>
          </cell>
          <cell r="BC308">
            <v>0</v>
          </cell>
          <cell r="BD308" t="str">
            <v>-</v>
          </cell>
          <cell r="BE308">
            <v>0</v>
          </cell>
          <cell r="BF308" t="str">
            <v/>
          </cell>
          <cell r="BG308">
            <v>0</v>
          </cell>
          <cell r="BH308" t="str">
            <v>-</v>
          </cell>
          <cell r="BI308">
            <v>0</v>
          </cell>
          <cell r="BJ308" t="str">
            <v>-</v>
          </cell>
          <cell r="BK308">
            <v>0</v>
          </cell>
          <cell r="BL308">
            <v>0</v>
          </cell>
          <cell r="BM308" t="str">
            <v>-</v>
          </cell>
          <cell r="BN308">
            <v>5</v>
          </cell>
          <cell r="BO308" t="str">
            <v/>
          </cell>
          <cell r="BP308">
            <v>0</v>
          </cell>
          <cell r="BQ308">
            <v>0</v>
          </cell>
          <cell r="BR308" t="str">
            <v>-</v>
          </cell>
          <cell r="BS308">
            <v>77440.286280474946</v>
          </cell>
          <cell r="BT308">
            <v>1522.8078546429144</v>
          </cell>
          <cell r="BU308" t="str">
            <v>-</v>
          </cell>
        </row>
        <row r="309">
          <cell r="A309" t="str">
            <v>234MD</v>
          </cell>
          <cell r="B309">
            <v>234</v>
          </cell>
          <cell r="C309" t="str">
            <v>MD</v>
          </cell>
          <cell r="D309" t="str">
            <v>Water Heating</v>
          </cell>
          <cell r="E309" t="str">
            <v>Heat Pump Water Heater</v>
          </cell>
          <cell r="F309" t="str">
            <v>Commercial</v>
          </cell>
          <cell r="G309" t="str">
            <v>Y</v>
          </cell>
          <cell r="M309" t="str">
            <v>NC,RENO,REPL</v>
          </cell>
          <cell r="N309" t="str">
            <v/>
          </cell>
          <cell r="O309">
            <v>2020</v>
          </cell>
          <cell r="P309">
            <v>2029</v>
          </cell>
          <cell r="Q309" t="str">
            <v>Small Office</v>
          </cell>
          <cell r="R309" t="str">
            <v>water Heater</v>
          </cell>
          <cell r="S309">
            <v>0</v>
          </cell>
          <cell r="T309">
            <v>0</v>
          </cell>
          <cell r="U309">
            <v>4051.5</v>
          </cell>
          <cell r="V309">
            <v>2508.8000000000002</v>
          </cell>
          <cell r="W309">
            <v>0.54800220160000002</v>
          </cell>
          <cell r="X309" t="str">
            <v>-</v>
          </cell>
          <cell r="Y309" t="str">
            <v>NEEP Mid-Atlantic TRM V8</v>
          </cell>
          <cell r="Z309" t="e">
            <v>#VALUE!</v>
          </cell>
          <cell r="AA309">
            <v>0</v>
          </cell>
          <cell r="AB309">
            <v>0</v>
          </cell>
          <cell r="AC309">
            <v>1795.5</v>
          </cell>
          <cell r="AD309">
            <v>0.71568080357142849</v>
          </cell>
          <cell r="AE309" t="str">
            <v>-</v>
          </cell>
          <cell r="AF309" t="e">
            <v>#VALUE!</v>
          </cell>
          <cell r="AG309">
            <v>0</v>
          </cell>
          <cell r="AH309">
            <v>0</v>
          </cell>
          <cell r="AI309">
            <v>0</v>
          </cell>
          <cell r="AJ309">
            <v>0</v>
          </cell>
          <cell r="AK309">
            <v>0</v>
          </cell>
          <cell r="AL309" t="str">
            <v>-</v>
          </cell>
          <cell r="AM309" t="str">
            <v>-</v>
          </cell>
          <cell r="AN309" t="str">
            <v/>
          </cell>
          <cell r="AO309">
            <v>0</v>
          </cell>
          <cell r="AP309" t="str">
            <v>-</v>
          </cell>
          <cell r="AQ309">
            <v>0</v>
          </cell>
          <cell r="AR309" t="str">
            <v>-</v>
          </cell>
          <cell r="AS309">
            <v>0</v>
          </cell>
          <cell r="AT309" t="str">
            <v/>
          </cell>
          <cell r="AU309">
            <v>0</v>
          </cell>
          <cell r="AV309" t="str">
            <v>-</v>
          </cell>
          <cell r="AW309">
            <v>0</v>
          </cell>
          <cell r="AX309" t="str">
            <v>-</v>
          </cell>
          <cell r="AY309">
            <v>0</v>
          </cell>
          <cell r="AZ309" t="str">
            <v/>
          </cell>
          <cell r="BA309">
            <v>0</v>
          </cell>
          <cell r="BB309" t="str">
            <v>-</v>
          </cell>
          <cell r="BC309">
            <v>0</v>
          </cell>
          <cell r="BD309" t="str">
            <v>-</v>
          </cell>
          <cell r="BE309">
            <v>0</v>
          </cell>
          <cell r="BF309" t="str">
            <v/>
          </cell>
          <cell r="BG309">
            <v>0</v>
          </cell>
          <cell r="BH309" t="str">
            <v>-</v>
          </cell>
          <cell r="BI309">
            <v>0</v>
          </cell>
          <cell r="BJ309" t="str">
            <v>-</v>
          </cell>
          <cell r="BK309">
            <v>0</v>
          </cell>
          <cell r="BL309">
            <v>0</v>
          </cell>
          <cell r="BM309" t="str">
            <v>-</v>
          </cell>
          <cell r="BN309">
            <v>10</v>
          </cell>
          <cell r="BO309" t="str">
            <v/>
          </cell>
          <cell r="BP309">
            <v>0</v>
          </cell>
          <cell r="BQ309">
            <v>0</v>
          </cell>
          <cell r="BR309" t="str">
            <v>-</v>
          </cell>
          <cell r="BS309">
            <v>0</v>
          </cell>
          <cell r="BT309">
            <v>0</v>
          </cell>
          <cell r="BU309" t="str">
            <v>-</v>
          </cell>
        </row>
        <row r="310">
          <cell r="A310" t="str">
            <v>234RET</v>
          </cell>
          <cell r="B310">
            <v>234</v>
          </cell>
          <cell r="C310" t="str">
            <v>RET</v>
          </cell>
          <cell r="D310" t="str">
            <v>Water Heating</v>
          </cell>
          <cell r="E310" t="str">
            <v>Heat Pump Water Heater</v>
          </cell>
          <cell r="F310" t="str">
            <v>Commercial</v>
          </cell>
          <cell r="G310" t="str">
            <v>Y</v>
          </cell>
          <cell r="M310" t="str">
            <v>RET</v>
          </cell>
          <cell r="N310" t="str">
            <v/>
          </cell>
          <cell r="O310">
            <v>2020</v>
          </cell>
          <cell r="P310">
            <v>2029</v>
          </cell>
          <cell r="Q310" t="str">
            <v>Small Office</v>
          </cell>
          <cell r="R310" t="str">
            <v>water Heater</v>
          </cell>
          <cell r="S310">
            <v>0</v>
          </cell>
          <cell r="T310">
            <v>0</v>
          </cell>
          <cell r="U310">
            <v>4051.5</v>
          </cell>
          <cell r="V310">
            <v>2508.8000000000002</v>
          </cell>
          <cell r="W310">
            <v>0.54800220160000002</v>
          </cell>
          <cell r="X310" t="str">
            <v>-</v>
          </cell>
          <cell r="Y310" t="str">
            <v>-</v>
          </cell>
          <cell r="Z310" t="e">
            <v>#VALUE!</v>
          </cell>
          <cell r="AA310">
            <v>2395.5</v>
          </cell>
          <cell r="AB310">
            <v>0</v>
          </cell>
          <cell r="AC310">
            <v>2395.5</v>
          </cell>
          <cell r="AD310">
            <v>0.95483896683673464</v>
          </cell>
          <cell r="AE310" t="str">
            <v>-</v>
          </cell>
          <cell r="AF310" t="e">
            <v>#VALUE!</v>
          </cell>
          <cell r="AG310">
            <v>13</v>
          </cell>
          <cell r="AH310">
            <v>7</v>
          </cell>
          <cell r="AI310">
            <v>600</v>
          </cell>
          <cell r="AJ310">
            <v>0.23915816326530612</v>
          </cell>
          <cell r="AK310">
            <v>1</v>
          </cell>
          <cell r="AL310" t="str">
            <v>-</v>
          </cell>
          <cell r="AM310" t="str">
            <v>-</v>
          </cell>
          <cell r="AN310" t="str">
            <v/>
          </cell>
          <cell r="AO310">
            <v>0</v>
          </cell>
          <cell r="AP310" t="str">
            <v>-</v>
          </cell>
          <cell r="AQ310">
            <v>0</v>
          </cell>
          <cell r="AR310" t="str">
            <v>-</v>
          </cell>
          <cell r="AS310">
            <v>0</v>
          </cell>
          <cell r="AT310" t="str">
            <v/>
          </cell>
          <cell r="AU310">
            <v>0</v>
          </cell>
          <cell r="AV310" t="str">
            <v>-</v>
          </cell>
          <cell r="AW310">
            <v>0</v>
          </cell>
          <cell r="AX310" t="str">
            <v>-</v>
          </cell>
          <cell r="AY310">
            <v>0</v>
          </cell>
          <cell r="AZ310" t="str">
            <v/>
          </cell>
          <cell r="BA310">
            <v>0</v>
          </cell>
          <cell r="BB310" t="str">
            <v>-</v>
          </cell>
          <cell r="BC310">
            <v>0</v>
          </cell>
          <cell r="BD310" t="str">
            <v>-</v>
          </cell>
          <cell r="BE310">
            <v>0</v>
          </cell>
          <cell r="BF310" t="str">
            <v/>
          </cell>
          <cell r="BG310">
            <v>0</v>
          </cell>
          <cell r="BH310" t="str">
            <v>-</v>
          </cell>
          <cell r="BI310">
            <v>0</v>
          </cell>
          <cell r="BJ310" t="str">
            <v>-</v>
          </cell>
          <cell r="BK310">
            <v>0</v>
          </cell>
          <cell r="BL310">
            <v>0</v>
          </cell>
          <cell r="BM310" t="str">
            <v>-</v>
          </cell>
          <cell r="BN310">
            <v>10</v>
          </cell>
          <cell r="BO310" t="str">
            <v/>
          </cell>
          <cell r="BP310">
            <v>0</v>
          </cell>
          <cell r="BQ310">
            <v>0</v>
          </cell>
          <cell r="BR310" t="str">
            <v>-</v>
          </cell>
          <cell r="BS310">
            <v>0</v>
          </cell>
          <cell r="BT310">
            <v>0</v>
          </cell>
          <cell r="BU310" t="str">
            <v>-</v>
          </cell>
        </row>
        <row r="311">
          <cell r="A311" t="str">
            <v>235MD</v>
          </cell>
          <cell r="B311">
            <v>235</v>
          </cell>
          <cell r="C311" t="str">
            <v>MD</v>
          </cell>
          <cell r="D311" t="str">
            <v>Water Heating</v>
          </cell>
          <cell r="E311" t="str">
            <v>FF Storage Water Heater</v>
          </cell>
          <cell r="F311" t="str">
            <v>Commercial</v>
          </cell>
          <cell r="G311" t="str">
            <v>Y</v>
          </cell>
          <cell r="M311" t="str">
            <v>NC,RENO,REPL</v>
          </cell>
          <cell r="N311" t="str">
            <v/>
          </cell>
          <cell r="O311">
            <v>2020</v>
          </cell>
          <cell r="P311">
            <v>2029</v>
          </cell>
          <cell r="Q311" t="str">
            <v>Small Office</v>
          </cell>
          <cell r="R311" t="str">
            <v>water heater</v>
          </cell>
          <cell r="S311">
            <v>0</v>
          </cell>
          <cell r="T311">
            <v>0</v>
          </cell>
          <cell r="U311">
            <v>0</v>
          </cell>
          <cell r="V311">
            <v>4.7007154513888878</v>
          </cell>
          <cell r="W311">
            <v>0.11111111111111109</v>
          </cell>
          <cell r="X311" t="str">
            <v>-</v>
          </cell>
          <cell r="Y311" t="str">
            <v>IL TRM V6, NY TRM V6.1</v>
          </cell>
          <cell r="Z311" t="e">
            <v>#VALUE!</v>
          </cell>
          <cell r="AA311">
            <v>0</v>
          </cell>
          <cell r="AB311">
            <v>0</v>
          </cell>
          <cell r="AC311">
            <v>1135</v>
          </cell>
          <cell r="AD311">
            <v>241.45260689298891</v>
          </cell>
          <cell r="AE311" t="str">
            <v>IL TRM V6, NY TRM V6.1</v>
          </cell>
          <cell r="AF311" t="e">
            <v>#VALUE!</v>
          </cell>
          <cell r="AG311">
            <v>0</v>
          </cell>
          <cell r="AH311">
            <v>0</v>
          </cell>
          <cell r="AI311">
            <v>0</v>
          </cell>
          <cell r="AJ311">
            <v>0</v>
          </cell>
          <cell r="AK311">
            <v>0</v>
          </cell>
          <cell r="AL311" t="str">
            <v>-</v>
          </cell>
          <cell r="AM311" t="str">
            <v>-</v>
          </cell>
          <cell r="AN311" t="str">
            <v/>
          </cell>
          <cell r="AO311">
            <v>0</v>
          </cell>
          <cell r="AP311" t="str">
            <v>-</v>
          </cell>
          <cell r="AQ311">
            <v>0</v>
          </cell>
          <cell r="AR311" t="str">
            <v>-</v>
          </cell>
          <cell r="AS311">
            <v>0</v>
          </cell>
          <cell r="AT311" t="str">
            <v/>
          </cell>
          <cell r="AU311">
            <v>0</v>
          </cell>
          <cell r="AV311" t="str">
            <v>-</v>
          </cell>
          <cell r="AW311">
            <v>0</v>
          </cell>
          <cell r="AX311" t="str">
            <v>-</v>
          </cell>
          <cell r="AY311">
            <v>0</v>
          </cell>
          <cell r="AZ311" t="str">
            <v/>
          </cell>
          <cell r="BA311">
            <v>0</v>
          </cell>
          <cell r="BB311" t="str">
            <v>-</v>
          </cell>
          <cell r="BC311">
            <v>0</v>
          </cell>
          <cell r="BD311" t="str">
            <v>-</v>
          </cell>
          <cell r="BE311">
            <v>0</v>
          </cell>
          <cell r="BF311" t="str">
            <v/>
          </cell>
          <cell r="BG311">
            <v>0</v>
          </cell>
          <cell r="BH311" t="str">
            <v>-</v>
          </cell>
          <cell r="BI311">
            <v>0</v>
          </cell>
          <cell r="BJ311" t="str">
            <v>-</v>
          </cell>
          <cell r="BK311">
            <v>0</v>
          </cell>
          <cell r="BL311">
            <v>0</v>
          </cell>
          <cell r="BM311" t="str">
            <v>-</v>
          </cell>
          <cell r="BN311">
            <v>15</v>
          </cell>
          <cell r="BO311" t="str">
            <v/>
          </cell>
          <cell r="BP311">
            <v>0</v>
          </cell>
          <cell r="BQ311">
            <v>0</v>
          </cell>
          <cell r="BR311" t="str">
            <v>-</v>
          </cell>
          <cell r="BS311">
            <v>0</v>
          </cell>
          <cell r="BT311">
            <v>0</v>
          </cell>
          <cell r="BU311" t="str">
            <v>-</v>
          </cell>
        </row>
        <row r="312">
          <cell r="A312" t="str">
            <v>236MD</v>
          </cell>
          <cell r="B312">
            <v>236</v>
          </cell>
          <cell r="C312" t="str">
            <v>MD</v>
          </cell>
          <cell r="D312" t="str">
            <v>Water Heating</v>
          </cell>
          <cell r="E312" t="str">
            <v>FF Storage Water Heater</v>
          </cell>
          <cell r="F312" t="str">
            <v>Commercial</v>
          </cell>
          <cell r="G312" t="str">
            <v>Y</v>
          </cell>
          <cell r="M312" t="str">
            <v>NC,RENO,REPL</v>
          </cell>
          <cell r="N312" t="str">
            <v/>
          </cell>
          <cell r="O312">
            <v>2020</v>
          </cell>
          <cell r="P312">
            <v>2029</v>
          </cell>
          <cell r="Q312" t="str">
            <v>Small Office</v>
          </cell>
          <cell r="R312" t="str">
            <v>water heater</v>
          </cell>
          <cell r="S312">
            <v>0</v>
          </cell>
          <cell r="T312">
            <v>0</v>
          </cell>
          <cell r="U312">
            <v>0</v>
          </cell>
          <cell r="V312">
            <v>4.7007154513888878</v>
          </cell>
          <cell r="W312">
            <v>0.11111111111111109</v>
          </cell>
          <cell r="X312" t="str">
            <v>-</v>
          </cell>
          <cell r="Y312" t="str">
            <v>-</v>
          </cell>
          <cell r="Z312" t="e">
            <v>#VALUE!</v>
          </cell>
          <cell r="AA312">
            <v>0</v>
          </cell>
          <cell r="AB312">
            <v>0</v>
          </cell>
          <cell r="AC312">
            <v>1135</v>
          </cell>
          <cell r="AD312">
            <v>241.45260689298891</v>
          </cell>
          <cell r="AE312" t="str">
            <v>-</v>
          </cell>
          <cell r="AF312" t="e">
            <v>#VALUE!</v>
          </cell>
          <cell r="AG312">
            <v>0</v>
          </cell>
          <cell r="AH312">
            <v>0</v>
          </cell>
          <cell r="AI312">
            <v>0</v>
          </cell>
          <cell r="AJ312">
            <v>0</v>
          </cell>
          <cell r="AK312">
            <v>0</v>
          </cell>
          <cell r="AL312" t="str">
            <v>-</v>
          </cell>
          <cell r="AM312" t="str">
            <v>-</v>
          </cell>
          <cell r="AN312" t="str">
            <v/>
          </cell>
          <cell r="AO312">
            <v>0</v>
          </cell>
          <cell r="AP312" t="str">
            <v>-</v>
          </cell>
          <cell r="AQ312">
            <v>0</v>
          </cell>
          <cell r="AR312" t="str">
            <v>-</v>
          </cell>
          <cell r="AS312">
            <v>0</v>
          </cell>
          <cell r="AT312" t="str">
            <v/>
          </cell>
          <cell r="AU312">
            <v>0</v>
          </cell>
          <cell r="AV312" t="str">
            <v>-</v>
          </cell>
          <cell r="AW312">
            <v>0</v>
          </cell>
          <cell r="AX312" t="str">
            <v>-</v>
          </cell>
          <cell r="AY312">
            <v>0</v>
          </cell>
          <cell r="AZ312" t="str">
            <v/>
          </cell>
          <cell r="BA312">
            <v>0</v>
          </cell>
          <cell r="BB312" t="str">
            <v>-</v>
          </cell>
          <cell r="BC312">
            <v>0</v>
          </cell>
          <cell r="BD312" t="str">
            <v>-</v>
          </cell>
          <cell r="BE312">
            <v>0</v>
          </cell>
          <cell r="BF312" t="str">
            <v/>
          </cell>
          <cell r="BG312">
            <v>0</v>
          </cell>
          <cell r="BH312" t="str">
            <v>-</v>
          </cell>
          <cell r="BI312">
            <v>0</v>
          </cell>
          <cell r="BJ312" t="str">
            <v>-</v>
          </cell>
          <cell r="BK312">
            <v>0</v>
          </cell>
          <cell r="BL312">
            <v>0</v>
          </cell>
          <cell r="BM312" t="str">
            <v>-</v>
          </cell>
          <cell r="BN312">
            <v>15</v>
          </cell>
          <cell r="BO312" t="str">
            <v/>
          </cell>
          <cell r="BP312">
            <v>0</v>
          </cell>
          <cell r="BQ312">
            <v>0</v>
          </cell>
          <cell r="BR312" t="str">
            <v>-</v>
          </cell>
          <cell r="BS312">
            <v>0</v>
          </cell>
          <cell r="BT312">
            <v>0</v>
          </cell>
          <cell r="BU312" t="str">
            <v>-</v>
          </cell>
        </row>
        <row r="313">
          <cell r="A313" t="str">
            <v>237MD</v>
          </cell>
          <cell r="B313">
            <v>237</v>
          </cell>
          <cell r="C313" t="str">
            <v>MD</v>
          </cell>
          <cell r="D313" t="str">
            <v>Water Heating</v>
          </cell>
          <cell r="E313" t="str">
            <v>FF Storage Water Heater</v>
          </cell>
          <cell r="F313" t="str">
            <v>Commercial</v>
          </cell>
          <cell r="G313" t="str">
            <v>Y</v>
          </cell>
          <cell r="M313" t="str">
            <v>NC,RENO,REPL</v>
          </cell>
          <cell r="N313" t="str">
            <v/>
          </cell>
          <cell r="O313">
            <v>2020</v>
          </cell>
          <cell r="P313">
            <v>2029</v>
          </cell>
          <cell r="Q313" t="str">
            <v>Small Office</v>
          </cell>
          <cell r="R313" t="str">
            <v>water heater</v>
          </cell>
          <cell r="S313">
            <v>0</v>
          </cell>
          <cell r="T313">
            <v>0</v>
          </cell>
          <cell r="U313">
            <v>0</v>
          </cell>
          <cell r="V313">
            <v>4.7007154513888878</v>
          </cell>
          <cell r="W313">
            <v>0.11111111111111109</v>
          </cell>
          <cell r="X313" t="str">
            <v>-</v>
          </cell>
          <cell r="Y313" t="str">
            <v>-</v>
          </cell>
          <cell r="Z313" t="e">
            <v>#VALUE!</v>
          </cell>
          <cell r="AA313">
            <v>0</v>
          </cell>
          <cell r="AB313">
            <v>0</v>
          </cell>
          <cell r="AC313">
            <v>1135</v>
          </cell>
          <cell r="AD313">
            <v>241.45260689298891</v>
          </cell>
          <cell r="AE313" t="str">
            <v>-</v>
          </cell>
          <cell r="AF313" t="e">
            <v>#VALUE!</v>
          </cell>
          <cell r="AG313">
            <v>0</v>
          </cell>
          <cell r="AH313">
            <v>0</v>
          </cell>
          <cell r="AI313">
            <v>0</v>
          </cell>
          <cell r="AJ313">
            <v>0</v>
          </cell>
          <cell r="AK313">
            <v>0</v>
          </cell>
          <cell r="AL313" t="str">
            <v>-</v>
          </cell>
          <cell r="AM313" t="str">
            <v>-</v>
          </cell>
          <cell r="AN313" t="str">
            <v/>
          </cell>
          <cell r="AO313">
            <v>0</v>
          </cell>
          <cell r="AP313" t="str">
            <v>-</v>
          </cell>
          <cell r="AQ313">
            <v>0</v>
          </cell>
          <cell r="AR313" t="str">
            <v>-</v>
          </cell>
          <cell r="AS313">
            <v>0</v>
          </cell>
          <cell r="AT313" t="str">
            <v/>
          </cell>
          <cell r="AU313">
            <v>0</v>
          </cell>
          <cell r="AV313" t="str">
            <v>-</v>
          </cell>
          <cell r="AW313">
            <v>0</v>
          </cell>
          <cell r="AX313" t="str">
            <v>-</v>
          </cell>
          <cell r="AY313">
            <v>0</v>
          </cell>
          <cell r="AZ313" t="str">
            <v/>
          </cell>
          <cell r="BA313">
            <v>0</v>
          </cell>
          <cell r="BB313" t="str">
            <v>-</v>
          </cell>
          <cell r="BC313">
            <v>0</v>
          </cell>
          <cell r="BD313" t="str">
            <v>-</v>
          </cell>
          <cell r="BE313">
            <v>0</v>
          </cell>
          <cell r="BF313" t="str">
            <v/>
          </cell>
          <cell r="BG313">
            <v>0</v>
          </cell>
          <cell r="BH313" t="str">
            <v>-</v>
          </cell>
          <cell r="BI313">
            <v>0</v>
          </cell>
          <cell r="BJ313" t="str">
            <v>-</v>
          </cell>
          <cell r="BK313">
            <v>0</v>
          </cell>
          <cell r="BL313">
            <v>0</v>
          </cell>
          <cell r="BM313" t="str">
            <v>-</v>
          </cell>
          <cell r="BN313">
            <v>15</v>
          </cell>
          <cell r="BO313" t="str">
            <v/>
          </cell>
          <cell r="BP313">
            <v>0</v>
          </cell>
          <cell r="BQ313">
            <v>0</v>
          </cell>
          <cell r="BR313" t="str">
            <v>-</v>
          </cell>
          <cell r="BS313">
            <v>0</v>
          </cell>
          <cell r="BT313">
            <v>0</v>
          </cell>
          <cell r="BU313" t="str">
            <v>-</v>
          </cell>
        </row>
        <row r="314">
          <cell r="A314" t="str">
            <v>235RET</v>
          </cell>
          <cell r="B314">
            <v>235</v>
          </cell>
          <cell r="C314" t="str">
            <v>RET</v>
          </cell>
          <cell r="D314" t="str">
            <v>Water Heating</v>
          </cell>
          <cell r="E314" t="str">
            <v>FF Storage Water Heater</v>
          </cell>
          <cell r="F314" t="str">
            <v>Commercial</v>
          </cell>
          <cell r="G314" t="str">
            <v>Y</v>
          </cell>
          <cell r="M314" t="str">
            <v>RET</v>
          </cell>
          <cell r="N314" t="str">
            <v/>
          </cell>
          <cell r="O314">
            <v>2020</v>
          </cell>
          <cell r="P314">
            <v>2029</v>
          </cell>
          <cell r="Q314" t="str">
            <v>Small Office</v>
          </cell>
          <cell r="R314" t="str">
            <v>water heater</v>
          </cell>
          <cell r="S314">
            <v>0</v>
          </cell>
          <cell r="T314">
            <v>0</v>
          </cell>
          <cell r="U314">
            <v>0</v>
          </cell>
          <cell r="V314">
            <v>4.7007154513888878</v>
          </cell>
          <cell r="W314">
            <v>0.11111111111111109</v>
          </cell>
          <cell r="X314" t="str">
            <v>-</v>
          </cell>
          <cell r="Y314" t="str">
            <v>-</v>
          </cell>
          <cell r="Z314" t="e">
            <v>#VALUE!</v>
          </cell>
          <cell r="AA314">
            <v>0</v>
          </cell>
          <cell r="AB314">
            <v>0</v>
          </cell>
          <cell r="AC314">
            <v>6021</v>
          </cell>
          <cell r="AD314">
            <v>1280.868851191794</v>
          </cell>
          <cell r="AE314" t="str">
            <v>-</v>
          </cell>
          <cell r="AF314" t="e">
            <v>#VALUE!</v>
          </cell>
          <cell r="AG314">
            <v>15</v>
          </cell>
          <cell r="AH314">
            <v>8</v>
          </cell>
          <cell r="AI314">
            <v>4886</v>
          </cell>
          <cell r="AJ314">
            <v>1039.4162442988052</v>
          </cell>
          <cell r="AK314">
            <v>1</v>
          </cell>
          <cell r="AL314" t="str">
            <v>-</v>
          </cell>
          <cell r="AM314" t="str">
            <v>-</v>
          </cell>
          <cell r="AN314" t="str">
            <v/>
          </cell>
          <cell r="AO314">
            <v>0</v>
          </cell>
          <cell r="AP314" t="str">
            <v>-</v>
          </cell>
          <cell r="AQ314">
            <v>0</v>
          </cell>
          <cell r="AR314" t="str">
            <v>-</v>
          </cell>
          <cell r="AS314">
            <v>0</v>
          </cell>
          <cell r="AT314" t="str">
            <v/>
          </cell>
          <cell r="AU314">
            <v>0</v>
          </cell>
          <cell r="AV314" t="str">
            <v>-</v>
          </cell>
          <cell r="AW314">
            <v>0</v>
          </cell>
          <cell r="AX314" t="str">
            <v>-</v>
          </cell>
          <cell r="AY314">
            <v>0</v>
          </cell>
          <cell r="AZ314" t="str">
            <v/>
          </cell>
          <cell r="BA314">
            <v>0</v>
          </cell>
          <cell r="BB314" t="str">
            <v>-</v>
          </cell>
          <cell r="BC314">
            <v>0</v>
          </cell>
          <cell r="BD314" t="str">
            <v>-</v>
          </cell>
          <cell r="BE314">
            <v>0</v>
          </cell>
          <cell r="BF314" t="str">
            <v/>
          </cell>
          <cell r="BG314">
            <v>0</v>
          </cell>
          <cell r="BH314" t="str">
            <v>-</v>
          </cell>
          <cell r="BI314">
            <v>0</v>
          </cell>
          <cell r="BJ314" t="str">
            <v>-</v>
          </cell>
          <cell r="BK314">
            <v>0</v>
          </cell>
          <cell r="BL314">
            <v>0</v>
          </cell>
          <cell r="BM314" t="str">
            <v>-</v>
          </cell>
          <cell r="BN314">
            <v>15</v>
          </cell>
          <cell r="BO314" t="str">
            <v/>
          </cell>
          <cell r="BP314">
            <v>0</v>
          </cell>
          <cell r="BQ314">
            <v>0</v>
          </cell>
          <cell r="BR314" t="str">
            <v>-</v>
          </cell>
          <cell r="BS314">
            <v>0</v>
          </cell>
          <cell r="BT314">
            <v>0</v>
          </cell>
          <cell r="BU314" t="str">
            <v>-</v>
          </cell>
        </row>
        <row r="315">
          <cell r="A315" t="str">
            <v>236RET</v>
          </cell>
          <cell r="B315">
            <v>236</v>
          </cell>
          <cell r="C315" t="str">
            <v>RET</v>
          </cell>
          <cell r="D315" t="str">
            <v>Water Heating</v>
          </cell>
          <cell r="E315" t="str">
            <v>FF Storage Water Heater</v>
          </cell>
          <cell r="F315" t="str">
            <v>Commercial</v>
          </cell>
          <cell r="G315" t="str">
            <v>Y</v>
          </cell>
          <cell r="M315" t="str">
            <v>RET</v>
          </cell>
          <cell r="N315" t="str">
            <v/>
          </cell>
          <cell r="O315">
            <v>2020</v>
          </cell>
          <cell r="P315">
            <v>2029</v>
          </cell>
          <cell r="Q315" t="str">
            <v>Small Office</v>
          </cell>
          <cell r="R315" t="str">
            <v>water heater</v>
          </cell>
          <cell r="S315">
            <v>0</v>
          </cell>
          <cell r="T315">
            <v>0</v>
          </cell>
          <cell r="U315">
            <v>0</v>
          </cell>
          <cell r="V315">
            <v>4.7007154513888878</v>
          </cell>
          <cell r="W315">
            <v>0.11111111111111109</v>
          </cell>
          <cell r="X315" t="str">
            <v>-</v>
          </cell>
          <cell r="Y315" t="str">
            <v>-</v>
          </cell>
          <cell r="Z315" t="e">
            <v>#VALUE!</v>
          </cell>
          <cell r="AA315">
            <v>0</v>
          </cell>
          <cell r="AB315">
            <v>0</v>
          </cell>
          <cell r="AC315">
            <v>6021</v>
          </cell>
          <cell r="AD315">
            <v>1280.868851191794</v>
          </cell>
          <cell r="AE315" t="str">
            <v>-</v>
          </cell>
          <cell r="AF315" t="e">
            <v>#VALUE!</v>
          </cell>
          <cell r="AG315">
            <v>15</v>
          </cell>
          <cell r="AH315">
            <v>8</v>
          </cell>
          <cell r="AI315">
            <v>4886</v>
          </cell>
          <cell r="AJ315">
            <v>1039.4162442988052</v>
          </cell>
          <cell r="AK315">
            <v>1</v>
          </cell>
          <cell r="AL315" t="str">
            <v>-</v>
          </cell>
          <cell r="AM315" t="str">
            <v>-</v>
          </cell>
          <cell r="AN315" t="str">
            <v/>
          </cell>
          <cell r="AO315">
            <v>0</v>
          </cell>
          <cell r="AP315" t="str">
            <v>-</v>
          </cell>
          <cell r="AQ315">
            <v>0</v>
          </cell>
          <cell r="AR315" t="str">
            <v>-</v>
          </cell>
          <cell r="AS315">
            <v>0</v>
          </cell>
          <cell r="AT315" t="str">
            <v/>
          </cell>
          <cell r="AU315">
            <v>0</v>
          </cell>
          <cell r="AV315" t="str">
            <v>-</v>
          </cell>
          <cell r="AW315">
            <v>0</v>
          </cell>
          <cell r="AX315" t="str">
            <v>-</v>
          </cell>
          <cell r="AY315">
            <v>0</v>
          </cell>
          <cell r="AZ315" t="str">
            <v/>
          </cell>
          <cell r="BA315">
            <v>0</v>
          </cell>
          <cell r="BB315" t="str">
            <v>-</v>
          </cell>
          <cell r="BC315">
            <v>0</v>
          </cell>
          <cell r="BD315" t="str">
            <v>-</v>
          </cell>
          <cell r="BE315">
            <v>0</v>
          </cell>
          <cell r="BF315" t="str">
            <v/>
          </cell>
          <cell r="BG315">
            <v>0</v>
          </cell>
          <cell r="BH315" t="str">
            <v>-</v>
          </cell>
          <cell r="BI315">
            <v>0</v>
          </cell>
          <cell r="BJ315" t="str">
            <v>-</v>
          </cell>
          <cell r="BK315">
            <v>0</v>
          </cell>
          <cell r="BL315">
            <v>0</v>
          </cell>
          <cell r="BM315" t="str">
            <v>-</v>
          </cell>
          <cell r="BN315">
            <v>15</v>
          </cell>
          <cell r="BO315" t="str">
            <v/>
          </cell>
          <cell r="BP315">
            <v>0</v>
          </cell>
          <cell r="BQ315">
            <v>0</v>
          </cell>
          <cell r="BR315" t="str">
            <v>-</v>
          </cell>
          <cell r="BS315">
            <v>0</v>
          </cell>
          <cell r="BT315">
            <v>0</v>
          </cell>
          <cell r="BU315" t="str">
            <v>-</v>
          </cell>
        </row>
        <row r="316">
          <cell r="A316" t="str">
            <v>237RET</v>
          </cell>
          <cell r="B316">
            <v>237</v>
          </cell>
          <cell r="C316" t="str">
            <v>RET</v>
          </cell>
          <cell r="D316" t="str">
            <v>Water Heating</v>
          </cell>
          <cell r="E316" t="str">
            <v>FF Storage Water Heater</v>
          </cell>
          <cell r="F316" t="str">
            <v>Commercial</v>
          </cell>
          <cell r="G316" t="str">
            <v>Y</v>
          </cell>
          <cell r="M316" t="str">
            <v>RET</v>
          </cell>
          <cell r="N316" t="str">
            <v/>
          </cell>
          <cell r="O316">
            <v>2020</v>
          </cell>
          <cell r="P316">
            <v>2029</v>
          </cell>
          <cell r="Q316" t="str">
            <v>Small Office</v>
          </cell>
          <cell r="R316" t="str">
            <v>water heater</v>
          </cell>
          <cell r="S316">
            <v>0</v>
          </cell>
          <cell r="T316">
            <v>0</v>
          </cell>
          <cell r="U316">
            <v>0</v>
          </cell>
          <cell r="V316">
            <v>4.7007154513888878</v>
          </cell>
          <cell r="W316">
            <v>0.11111111111111109</v>
          </cell>
          <cell r="X316" t="str">
            <v>-</v>
          </cell>
          <cell r="Y316" t="str">
            <v>-</v>
          </cell>
          <cell r="Z316" t="e">
            <v>#VALUE!</v>
          </cell>
          <cell r="AA316">
            <v>0</v>
          </cell>
          <cell r="AB316">
            <v>0</v>
          </cell>
          <cell r="AC316">
            <v>6021</v>
          </cell>
          <cell r="AD316">
            <v>1280.868851191794</v>
          </cell>
          <cell r="AE316" t="str">
            <v>-</v>
          </cell>
          <cell r="AF316" t="e">
            <v>#VALUE!</v>
          </cell>
          <cell r="AG316">
            <v>15</v>
          </cell>
          <cell r="AH316">
            <v>8</v>
          </cell>
          <cell r="AI316">
            <v>4886</v>
          </cell>
          <cell r="AJ316">
            <v>1039.4162442988052</v>
          </cell>
          <cell r="AK316">
            <v>1</v>
          </cell>
          <cell r="AL316" t="str">
            <v>-</v>
          </cell>
          <cell r="AM316" t="str">
            <v>-</v>
          </cell>
          <cell r="AN316" t="str">
            <v/>
          </cell>
          <cell r="AO316">
            <v>0</v>
          </cell>
          <cell r="AP316" t="str">
            <v>-</v>
          </cell>
          <cell r="AQ316">
            <v>0</v>
          </cell>
          <cell r="AR316" t="str">
            <v>-</v>
          </cell>
          <cell r="AS316">
            <v>0</v>
          </cell>
          <cell r="AT316" t="str">
            <v/>
          </cell>
          <cell r="AU316">
            <v>0</v>
          </cell>
          <cell r="AV316" t="str">
            <v>-</v>
          </cell>
          <cell r="AW316">
            <v>0</v>
          </cell>
          <cell r="AX316" t="str">
            <v>-</v>
          </cell>
          <cell r="AY316">
            <v>0</v>
          </cell>
          <cell r="AZ316" t="str">
            <v/>
          </cell>
          <cell r="BA316">
            <v>0</v>
          </cell>
          <cell r="BB316" t="str">
            <v>-</v>
          </cell>
          <cell r="BC316">
            <v>0</v>
          </cell>
          <cell r="BD316" t="str">
            <v>-</v>
          </cell>
          <cell r="BE316">
            <v>0</v>
          </cell>
          <cell r="BF316" t="str">
            <v/>
          </cell>
          <cell r="BG316">
            <v>0</v>
          </cell>
          <cell r="BH316" t="str">
            <v>-</v>
          </cell>
          <cell r="BI316">
            <v>0</v>
          </cell>
          <cell r="BJ316" t="str">
            <v>-</v>
          </cell>
          <cell r="BK316">
            <v>0</v>
          </cell>
          <cell r="BL316">
            <v>0</v>
          </cell>
          <cell r="BM316" t="str">
            <v>-</v>
          </cell>
          <cell r="BN316">
            <v>15</v>
          </cell>
          <cell r="BO316" t="str">
            <v/>
          </cell>
          <cell r="BP316">
            <v>0</v>
          </cell>
          <cell r="BQ316">
            <v>0</v>
          </cell>
          <cell r="BR316" t="str">
            <v>-</v>
          </cell>
          <cell r="BS316">
            <v>0</v>
          </cell>
          <cell r="BT316">
            <v>0</v>
          </cell>
          <cell r="BU316" t="str">
            <v>-</v>
          </cell>
        </row>
        <row r="317">
          <cell r="A317" t="str">
            <v>238MD</v>
          </cell>
          <cell r="B317">
            <v>238</v>
          </cell>
          <cell r="C317" t="str">
            <v>MD</v>
          </cell>
          <cell r="D317" t="str">
            <v>Water Heating</v>
          </cell>
          <cell r="E317" t="str">
            <v>FF Instantaneous Water Heater</v>
          </cell>
          <cell r="F317" t="str">
            <v>Commercial</v>
          </cell>
          <cell r="G317" t="str">
            <v>Y</v>
          </cell>
          <cell r="M317" t="str">
            <v>NC,RENO,REPL</v>
          </cell>
          <cell r="N317" t="str">
            <v/>
          </cell>
          <cell r="O317">
            <v>2020</v>
          </cell>
          <cell r="P317">
            <v>2029</v>
          </cell>
          <cell r="Q317" t="str">
            <v>Small Office</v>
          </cell>
          <cell r="R317" t="str">
            <v>water heater</v>
          </cell>
          <cell r="S317">
            <v>0</v>
          </cell>
          <cell r="T317">
            <v>0</v>
          </cell>
          <cell r="U317">
            <v>0</v>
          </cell>
          <cell r="V317">
            <v>2.5650586065345884</v>
          </cell>
          <cell r="W317">
            <v>0.14898944100755515</v>
          </cell>
          <cell r="X317" t="str">
            <v>-</v>
          </cell>
          <cell r="Y317" t="str">
            <v>IL TRM V6, NY TRM V6.1</v>
          </cell>
          <cell r="Z317" t="e">
            <v>#VALUE!</v>
          </cell>
          <cell r="AA317">
            <v>0</v>
          </cell>
          <cell r="AB317">
            <v>0</v>
          </cell>
          <cell r="AC317">
            <v>1096.5999999999999</v>
          </cell>
          <cell r="AD317">
            <v>427.51459838241823</v>
          </cell>
          <cell r="AE317" t="str">
            <v>IL TRM V6, NY TRM V6.1</v>
          </cell>
          <cell r="AF317" t="e">
            <v>#VALUE!</v>
          </cell>
          <cell r="AG317">
            <v>0</v>
          </cell>
          <cell r="AH317">
            <v>0</v>
          </cell>
          <cell r="AI317">
            <v>0</v>
          </cell>
          <cell r="AJ317">
            <v>0</v>
          </cell>
          <cell r="AK317">
            <v>0</v>
          </cell>
          <cell r="AL317" t="str">
            <v>-</v>
          </cell>
          <cell r="AM317" t="str">
            <v>-</v>
          </cell>
          <cell r="AN317" t="str">
            <v/>
          </cell>
          <cell r="AO317">
            <v>0</v>
          </cell>
          <cell r="AP317" t="str">
            <v>-</v>
          </cell>
          <cell r="AQ317">
            <v>0</v>
          </cell>
          <cell r="AR317" t="str">
            <v>-</v>
          </cell>
          <cell r="AS317">
            <v>0</v>
          </cell>
          <cell r="AT317" t="str">
            <v/>
          </cell>
          <cell r="AU317">
            <v>0</v>
          </cell>
          <cell r="AV317" t="str">
            <v>-</v>
          </cell>
          <cell r="AW317">
            <v>0</v>
          </cell>
          <cell r="AX317" t="str">
            <v>-</v>
          </cell>
          <cell r="AY317">
            <v>0</v>
          </cell>
          <cell r="AZ317" t="str">
            <v/>
          </cell>
          <cell r="BA317">
            <v>0</v>
          </cell>
          <cell r="BB317" t="str">
            <v>-</v>
          </cell>
          <cell r="BC317">
            <v>0</v>
          </cell>
          <cell r="BD317" t="str">
            <v>-</v>
          </cell>
          <cell r="BE317">
            <v>0</v>
          </cell>
          <cell r="BF317" t="str">
            <v/>
          </cell>
          <cell r="BG317">
            <v>0</v>
          </cell>
          <cell r="BH317" t="str">
            <v>-</v>
          </cell>
          <cell r="BI317">
            <v>0</v>
          </cell>
          <cell r="BJ317" t="str">
            <v>-</v>
          </cell>
          <cell r="BK317">
            <v>0</v>
          </cell>
          <cell r="BL317">
            <v>0</v>
          </cell>
          <cell r="BM317" t="str">
            <v>-</v>
          </cell>
          <cell r="BN317">
            <v>20</v>
          </cell>
          <cell r="BO317" t="str">
            <v/>
          </cell>
          <cell r="BP317">
            <v>0</v>
          </cell>
          <cell r="BQ317">
            <v>0</v>
          </cell>
          <cell r="BR317" t="str">
            <v>-</v>
          </cell>
          <cell r="BS317">
            <v>0</v>
          </cell>
          <cell r="BT317">
            <v>0</v>
          </cell>
          <cell r="BU317" t="str">
            <v>-</v>
          </cell>
        </row>
        <row r="318">
          <cell r="A318" t="str">
            <v>239MD</v>
          </cell>
          <cell r="B318">
            <v>239</v>
          </cell>
          <cell r="C318" t="str">
            <v>MD</v>
          </cell>
          <cell r="D318" t="str">
            <v>Water Heating</v>
          </cell>
          <cell r="E318" t="str">
            <v>FF Instantaneous Water Heater</v>
          </cell>
          <cell r="F318" t="str">
            <v>Commercial</v>
          </cell>
          <cell r="G318" t="str">
            <v>Y</v>
          </cell>
          <cell r="M318" t="str">
            <v>NC,RENO,REPL</v>
          </cell>
          <cell r="N318" t="str">
            <v/>
          </cell>
          <cell r="O318">
            <v>2020</v>
          </cell>
          <cell r="P318">
            <v>2029</v>
          </cell>
          <cell r="Q318" t="str">
            <v>Small Office</v>
          </cell>
          <cell r="R318" t="str">
            <v>water heater</v>
          </cell>
          <cell r="S318">
            <v>0</v>
          </cell>
          <cell r="T318">
            <v>0</v>
          </cell>
          <cell r="U318">
            <v>0</v>
          </cell>
          <cell r="V318">
            <v>2.5650586065345884</v>
          </cell>
          <cell r="W318">
            <v>0.14898944100755515</v>
          </cell>
          <cell r="X318" t="str">
            <v>-</v>
          </cell>
          <cell r="Y318" t="str">
            <v>-</v>
          </cell>
          <cell r="Z318" t="e">
            <v>#VALUE!</v>
          </cell>
          <cell r="AA318">
            <v>0</v>
          </cell>
          <cell r="AB318">
            <v>0</v>
          </cell>
          <cell r="AC318">
            <v>1096.5999999999999</v>
          </cell>
          <cell r="AD318">
            <v>427.51459838241823</v>
          </cell>
          <cell r="AE318" t="str">
            <v>-</v>
          </cell>
          <cell r="AF318" t="e">
            <v>#VALUE!</v>
          </cell>
          <cell r="AG318">
            <v>0</v>
          </cell>
          <cell r="AH318">
            <v>0</v>
          </cell>
          <cell r="AI318">
            <v>0</v>
          </cell>
          <cell r="AJ318">
            <v>0</v>
          </cell>
          <cell r="AK318">
            <v>0</v>
          </cell>
          <cell r="AL318" t="str">
            <v>-</v>
          </cell>
          <cell r="AM318" t="str">
            <v>-</v>
          </cell>
          <cell r="AN318" t="str">
            <v/>
          </cell>
          <cell r="AO318">
            <v>0</v>
          </cell>
          <cell r="AP318" t="str">
            <v>-</v>
          </cell>
          <cell r="AQ318">
            <v>0</v>
          </cell>
          <cell r="AR318" t="str">
            <v>-</v>
          </cell>
          <cell r="AS318">
            <v>0</v>
          </cell>
          <cell r="AT318" t="str">
            <v/>
          </cell>
          <cell r="AU318">
            <v>0</v>
          </cell>
          <cell r="AV318" t="str">
            <v>-</v>
          </cell>
          <cell r="AW318">
            <v>0</v>
          </cell>
          <cell r="AX318" t="str">
            <v>-</v>
          </cell>
          <cell r="AY318">
            <v>0</v>
          </cell>
          <cell r="AZ318" t="str">
            <v/>
          </cell>
          <cell r="BA318">
            <v>0</v>
          </cell>
          <cell r="BB318" t="str">
            <v>-</v>
          </cell>
          <cell r="BC318">
            <v>0</v>
          </cell>
          <cell r="BD318" t="str">
            <v>-</v>
          </cell>
          <cell r="BE318">
            <v>0</v>
          </cell>
          <cell r="BF318" t="str">
            <v/>
          </cell>
          <cell r="BG318">
            <v>0</v>
          </cell>
          <cell r="BH318" t="str">
            <v>-</v>
          </cell>
          <cell r="BI318">
            <v>0</v>
          </cell>
          <cell r="BJ318" t="str">
            <v>-</v>
          </cell>
          <cell r="BK318">
            <v>0</v>
          </cell>
          <cell r="BL318">
            <v>0</v>
          </cell>
          <cell r="BM318" t="str">
            <v>-</v>
          </cell>
          <cell r="BN318">
            <v>20</v>
          </cell>
          <cell r="BO318" t="str">
            <v/>
          </cell>
          <cell r="BP318">
            <v>0</v>
          </cell>
          <cell r="BQ318">
            <v>0</v>
          </cell>
          <cell r="BR318" t="str">
            <v>-</v>
          </cell>
          <cell r="BS318">
            <v>0</v>
          </cell>
          <cell r="BT318">
            <v>0</v>
          </cell>
          <cell r="BU318" t="str">
            <v>-</v>
          </cell>
        </row>
        <row r="319">
          <cell r="A319" t="str">
            <v>240MD</v>
          </cell>
          <cell r="B319">
            <v>240</v>
          </cell>
          <cell r="C319" t="str">
            <v>MD</v>
          </cell>
          <cell r="D319" t="str">
            <v>Water Heating</v>
          </cell>
          <cell r="E319" t="str">
            <v>FF Instantaneous Water Heater</v>
          </cell>
          <cell r="F319" t="str">
            <v>Commercial</v>
          </cell>
          <cell r="G319" t="str">
            <v>Y</v>
          </cell>
          <cell r="M319" t="str">
            <v>NC,RENO,REPL</v>
          </cell>
          <cell r="N319" t="str">
            <v/>
          </cell>
          <cell r="O319">
            <v>2020</v>
          </cell>
          <cell r="P319">
            <v>2029</v>
          </cell>
          <cell r="Q319" t="str">
            <v>Small Office</v>
          </cell>
          <cell r="R319" t="str">
            <v>water heater</v>
          </cell>
          <cell r="S319">
            <v>0</v>
          </cell>
          <cell r="T319">
            <v>0</v>
          </cell>
          <cell r="U319">
            <v>0</v>
          </cell>
          <cell r="V319">
            <v>2.5650586065345884</v>
          </cell>
          <cell r="W319">
            <v>0.14898944100755515</v>
          </cell>
          <cell r="X319" t="str">
            <v>-</v>
          </cell>
          <cell r="Y319" t="str">
            <v>-</v>
          </cell>
          <cell r="Z319" t="e">
            <v>#VALUE!</v>
          </cell>
          <cell r="AA319">
            <v>0</v>
          </cell>
          <cell r="AB319">
            <v>0</v>
          </cell>
          <cell r="AC319">
            <v>1096.5999999999999</v>
          </cell>
          <cell r="AD319">
            <v>427.51459838241823</v>
          </cell>
          <cell r="AE319" t="str">
            <v>-</v>
          </cell>
          <cell r="AF319" t="e">
            <v>#VALUE!</v>
          </cell>
          <cell r="AG319">
            <v>0</v>
          </cell>
          <cell r="AH319">
            <v>0</v>
          </cell>
          <cell r="AI319">
            <v>0</v>
          </cell>
          <cell r="AJ319">
            <v>0</v>
          </cell>
          <cell r="AK319">
            <v>0</v>
          </cell>
          <cell r="AL319" t="str">
            <v>-</v>
          </cell>
          <cell r="AM319" t="str">
            <v>-</v>
          </cell>
          <cell r="AN319" t="str">
            <v/>
          </cell>
          <cell r="AO319">
            <v>0</v>
          </cell>
          <cell r="AP319" t="str">
            <v>-</v>
          </cell>
          <cell r="AQ319">
            <v>0</v>
          </cell>
          <cell r="AR319" t="str">
            <v>-</v>
          </cell>
          <cell r="AS319">
            <v>0</v>
          </cell>
          <cell r="AT319" t="str">
            <v/>
          </cell>
          <cell r="AU319">
            <v>0</v>
          </cell>
          <cell r="AV319" t="str">
            <v>-</v>
          </cell>
          <cell r="AW319">
            <v>0</v>
          </cell>
          <cell r="AX319" t="str">
            <v>-</v>
          </cell>
          <cell r="AY319">
            <v>0</v>
          </cell>
          <cell r="AZ319" t="str">
            <v/>
          </cell>
          <cell r="BA319">
            <v>0</v>
          </cell>
          <cell r="BB319" t="str">
            <v>-</v>
          </cell>
          <cell r="BC319">
            <v>0</v>
          </cell>
          <cell r="BD319" t="str">
            <v>-</v>
          </cell>
          <cell r="BE319">
            <v>0</v>
          </cell>
          <cell r="BF319" t="str">
            <v/>
          </cell>
          <cell r="BG319">
            <v>0</v>
          </cell>
          <cell r="BH319" t="str">
            <v>-</v>
          </cell>
          <cell r="BI319">
            <v>0</v>
          </cell>
          <cell r="BJ319" t="str">
            <v>-</v>
          </cell>
          <cell r="BK319">
            <v>0</v>
          </cell>
          <cell r="BL319">
            <v>0</v>
          </cell>
          <cell r="BM319" t="str">
            <v>-</v>
          </cell>
          <cell r="BN319">
            <v>20</v>
          </cell>
          <cell r="BO319" t="str">
            <v/>
          </cell>
          <cell r="BP319">
            <v>0</v>
          </cell>
          <cell r="BQ319">
            <v>0</v>
          </cell>
          <cell r="BR319" t="str">
            <v>-</v>
          </cell>
          <cell r="BS319">
            <v>0</v>
          </cell>
          <cell r="BT319">
            <v>0</v>
          </cell>
          <cell r="BU319" t="str">
            <v>-</v>
          </cell>
        </row>
        <row r="320">
          <cell r="A320" t="str">
            <v>238RET</v>
          </cell>
          <cell r="B320">
            <v>238</v>
          </cell>
          <cell r="C320" t="str">
            <v>RET</v>
          </cell>
          <cell r="D320" t="str">
            <v>Water Heating</v>
          </cell>
          <cell r="E320" t="str">
            <v>FF Instantaneous Water Heater</v>
          </cell>
          <cell r="F320" t="str">
            <v>Commercial</v>
          </cell>
          <cell r="G320" t="str">
            <v>Y</v>
          </cell>
          <cell r="M320" t="str">
            <v>RET</v>
          </cell>
          <cell r="N320" t="str">
            <v/>
          </cell>
          <cell r="O320">
            <v>2020</v>
          </cell>
          <cell r="P320">
            <v>2029</v>
          </cell>
          <cell r="Q320" t="str">
            <v>Small Office</v>
          </cell>
          <cell r="R320" t="str">
            <v>water heater</v>
          </cell>
          <cell r="S320">
            <v>0</v>
          </cell>
          <cell r="T320">
            <v>0</v>
          </cell>
          <cell r="U320">
            <v>0</v>
          </cell>
          <cell r="V320">
            <v>2.5650586065345884</v>
          </cell>
          <cell r="W320">
            <v>0.14898944100755515</v>
          </cell>
          <cell r="X320" t="str">
            <v>-</v>
          </cell>
          <cell r="Y320" t="str">
            <v>-</v>
          </cell>
          <cell r="Z320" t="e">
            <v>#VALUE!</v>
          </cell>
          <cell r="AA320">
            <v>0</v>
          </cell>
          <cell r="AB320">
            <v>0</v>
          </cell>
          <cell r="AC320">
            <v>5982.6</v>
          </cell>
          <cell r="AD320">
            <v>2332.3443701282654</v>
          </cell>
          <cell r="AE320" t="str">
            <v>-</v>
          </cell>
          <cell r="AF320" t="e">
            <v>#VALUE!</v>
          </cell>
          <cell r="AG320">
            <v>15</v>
          </cell>
          <cell r="AH320">
            <v>8</v>
          </cell>
          <cell r="AI320">
            <v>4886</v>
          </cell>
          <cell r="AJ320">
            <v>1904.8297717458468</v>
          </cell>
          <cell r="AK320">
            <v>1</v>
          </cell>
          <cell r="AL320" t="str">
            <v>-</v>
          </cell>
          <cell r="AM320" t="str">
            <v>-</v>
          </cell>
          <cell r="AN320" t="str">
            <v/>
          </cell>
          <cell r="AO320">
            <v>0</v>
          </cell>
          <cell r="AP320" t="str">
            <v>-</v>
          </cell>
          <cell r="AQ320">
            <v>0</v>
          </cell>
          <cell r="AR320" t="str">
            <v>-</v>
          </cell>
          <cell r="AS320">
            <v>0</v>
          </cell>
          <cell r="AT320" t="str">
            <v/>
          </cell>
          <cell r="AU320">
            <v>0</v>
          </cell>
          <cell r="AV320" t="str">
            <v>-</v>
          </cell>
          <cell r="AW320">
            <v>0</v>
          </cell>
          <cell r="AX320" t="str">
            <v>-</v>
          </cell>
          <cell r="AY320">
            <v>0</v>
          </cell>
          <cell r="AZ320" t="str">
            <v/>
          </cell>
          <cell r="BA320">
            <v>0</v>
          </cell>
          <cell r="BB320" t="str">
            <v>-</v>
          </cell>
          <cell r="BC320">
            <v>0</v>
          </cell>
          <cell r="BD320" t="str">
            <v>-</v>
          </cell>
          <cell r="BE320">
            <v>0</v>
          </cell>
          <cell r="BF320" t="str">
            <v/>
          </cell>
          <cell r="BG320">
            <v>0</v>
          </cell>
          <cell r="BH320" t="str">
            <v>-</v>
          </cell>
          <cell r="BI320">
            <v>0</v>
          </cell>
          <cell r="BJ320" t="str">
            <v>-</v>
          </cell>
          <cell r="BK320">
            <v>0</v>
          </cell>
          <cell r="BL320">
            <v>0</v>
          </cell>
          <cell r="BM320" t="str">
            <v>-</v>
          </cell>
          <cell r="BN320">
            <v>20</v>
          </cell>
          <cell r="BO320" t="str">
            <v/>
          </cell>
          <cell r="BP320">
            <v>0</v>
          </cell>
          <cell r="BQ320">
            <v>0</v>
          </cell>
          <cell r="BR320" t="str">
            <v>-</v>
          </cell>
          <cell r="BS320">
            <v>0</v>
          </cell>
          <cell r="BT320">
            <v>0</v>
          </cell>
          <cell r="BU320" t="str">
            <v>-</v>
          </cell>
        </row>
        <row r="321">
          <cell r="A321" t="str">
            <v>239RET</v>
          </cell>
          <cell r="B321">
            <v>239</v>
          </cell>
          <cell r="C321" t="str">
            <v>RET</v>
          </cell>
          <cell r="D321" t="str">
            <v>Water Heating</v>
          </cell>
          <cell r="E321" t="str">
            <v>FF Instantaneous Water Heater</v>
          </cell>
          <cell r="F321" t="str">
            <v>Commercial</v>
          </cell>
          <cell r="G321" t="str">
            <v>Y</v>
          </cell>
          <cell r="M321" t="str">
            <v>RET</v>
          </cell>
          <cell r="N321" t="str">
            <v/>
          </cell>
          <cell r="O321">
            <v>2020</v>
          </cell>
          <cell r="P321">
            <v>2029</v>
          </cell>
          <cell r="Q321" t="str">
            <v>Small Office</v>
          </cell>
          <cell r="R321" t="str">
            <v>water heater</v>
          </cell>
          <cell r="S321">
            <v>0</v>
          </cell>
          <cell r="T321">
            <v>0</v>
          </cell>
          <cell r="U321">
            <v>0</v>
          </cell>
          <cell r="V321">
            <v>2.5650586065345884</v>
          </cell>
          <cell r="W321">
            <v>0.14898944100755515</v>
          </cell>
          <cell r="X321" t="str">
            <v>-</v>
          </cell>
          <cell r="Y321" t="str">
            <v>-</v>
          </cell>
          <cell r="Z321" t="e">
            <v>#VALUE!</v>
          </cell>
          <cell r="AA321">
            <v>0</v>
          </cell>
          <cell r="AB321">
            <v>0</v>
          </cell>
          <cell r="AC321">
            <v>5982.6</v>
          </cell>
          <cell r="AD321">
            <v>2332.3443701282654</v>
          </cell>
          <cell r="AE321" t="str">
            <v>-</v>
          </cell>
          <cell r="AF321" t="e">
            <v>#VALUE!</v>
          </cell>
          <cell r="AG321">
            <v>15</v>
          </cell>
          <cell r="AH321">
            <v>8</v>
          </cell>
          <cell r="AI321">
            <v>4886</v>
          </cell>
          <cell r="AJ321">
            <v>1904.8297717458468</v>
          </cell>
          <cell r="AK321">
            <v>1</v>
          </cell>
          <cell r="AL321" t="str">
            <v>-</v>
          </cell>
          <cell r="AM321" t="str">
            <v>-</v>
          </cell>
          <cell r="AN321" t="str">
            <v/>
          </cell>
          <cell r="AO321">
            <v>0</v>
          </cell>
          <cell r="AP321" t="str">
            <v>-</v>
          </cell>
          <cell r="AQ321">
            <v>0</v>
          </cell>
          <cell r="AR321" t="str">
            <v>-</v>
          </cell>
          <cell r="AS321">
            <v>0</v>
          </cell>
          <cell r="AT321" t="str">
            <v/>
          </cell>
          <cell r="AU321">
            <v>0</v>
          </cell>
          <cell r="AV321" t="str">
            <v>-</v>
          </cell>
          <cell r="AW321">
            <v>0</v>
          </cell>
          <cell r="AX321" t="str">
            <v>-</v>
          </cell>
          <cell r="AY321">
            <v>0</v>
          </cell>
          <cell r="AZ321" t="str">
            <v/>
          </cell>
          <cell r="BA321">
            <v>0</v>
          </cell>
          <cell r="BB321" t="str">
            <v>-</v>
          </cell>
          <cell r="BC321">
            <v>0</v>
          </cell>
          <cell r="BD321" t="str">
            <v>-</v>
          </cell>
          <cell r="BE321">
            <v>0</v>
          </cell>
          <cell r="BF321" t="str">
            <v/>
          </cell>
          <cell r="BG321">
            <v>0</v>
          </cell>
          <cell r="BH321" t="str">
            <v>-</v>
          </cell>
          <cell r="BI321">
            <v>0</v>
          </cell>
          <cell r="BJ321" t="str">
            <v>-</v>
          </cell>
          <cell r="BK321">
            <v>0</v>
          </cell>
          <cell r="BL321">
            <v>0</v>
          </cell>
          <cell r="BM321" t="str">
            <v>-</v>
          </cell>
          <cell r="BN321">
            <v>20</v>
          </cell>
          <cell r="BO321" t="str">
            <v/>
          </cell>
          <cell r="BP321">
            <v>0</v>
          </cell>
          <cell r="BQ321">
            <v>0</v>
          </cell>
          <cell r="BR321" t="str">
            <v>-</v>
          </cell>
          <cell r="BS321">
            <v>0</v>
          </cell>
          <cell r="BT321">
            <v>0</v>
          </cell>
          <cell r="BU321" t="str">
            <v>-</v>
          </cell>
        </row>
        <row r="322">
          <cell r="A322" t="str">
            <v>240RET</v>
          </cell>
          <cell r="B322">
            <v>240</v>
          </cell>
          <cell r="C322" t="str">
            <v>RET</v>
          </cell>
          <cell r="D322" t="str">
            <v>Water Heating</v>
          </cell>
          <cell r="E322" t="str">
            <v>FF Instantaneous Water Heater</v>
          </cell>
          <cell r="F322" t="str">
            <v>Commercial</v>
          </cell>
          <cell r="G322" t="str">
            <v>Y</v>
          </cell>
          <cell r="M322" t="str">
            <v>RET</v>
          </cell>
          <cell r="N322" t="str">
            <v/>
          </cell>
          <cell r="O322">
            <v>2020</v>
          </cell>
          <cell r="P322">
            <v>2029</v>
          </cell>
          <cell r="Q322" t="str">
            <v>Small Office</v>
          </cell>
          <cell r="R322" t="str">
            <v>water heater</v>
          </cell>
          <cell r="S322">
            <v>0</v>
          </cell>
          <cell r="T322">
            <v>0</v>
          </cell>
          <cell r="U322">
            <v>0</v>
          </cell>
          <cell r="V322">
            <v>2.5650586065345884</v>
          </cell>
          <cell r="W322">
            <v>0.14898944100755515</v>
          </cell>
          <cell r="X322" t="str">
            <v>-</v>
          </cell>
          <cell r="Y322" t="str">
            <v>-</v>
          </cell>
          <cell r="Z322" t="e">
            <v>#VALUE!</v>
          </cell>
          <cell r="AA322">
            <v>0</v>
          </cell>
          <cell r="AB322">
            <v>0</v>
          </cell>
          <cell r="AC322">
            <v>5982.6</v>
          </cell>
          <cell r="AD322">
            <v>2332.3443701282654</v>
          </cell>
          <cell r="AE322" t="str">
            <v>-</v>
          </cell>
          <cell r="AF322" t="e">
            <v>#VALUE!</v>
          </cell>
          <cell r="AG322">
            <v>15</v>
          </cell>
          <cell r="AH322">
            <v>8</v>
          </cell>
          <cell r="AI322">
            <v>4886</v>
          </cell>
          <cell r="AJ322">
            <v>1904.8297717458468</v>
          </cell>
          <cell r="AK322">
            <v>1</v>
          </cell>
          <cell r="AL322" t="str">
            <v>-</v>
          </cell>
          <cell r="AM322" t="str">
            <v>-</v>
          </cell>
          <cell r="AN322" t="str">
            <v/>
          </cell>
          <cell r="AO322">
            <v>0</v>
          </cell>
          <cell r="AP322" t="str">
            <v>-</v>
          </cell>
          <cell r="AQ322">
            <v>0</v>
          </cell>
          <cell r="AR322" t="str">
            <v>-</v>
          </cell>
          <cell r="AS322">
            <v>0</v>
          </cell>
          <cell r="AT322" t="str">
            <v/>
          </cell>
          <cell r="AU322">
            <v>0</v>
          </cell>
          <cell r="AV322" t="str">
            <v>-</v>
          </cell>
          <cell r="AW322">
            <v>0</v>
          </cell>
          <cell r="AX322" t="str">
            <v>-</v>
          </cell>
          <cell r="AY322">
            <v>0</v>
          </cell>
          <cell r="AZ322" t="str">
            <v/>
          </cell>
          <cell r="BA322">
            <v>0</v>
          </cell>
          <cell r="BB322" t="str">
            <v>-</v>
          </cell>
          <cell r="BC322">
            <v>0</v>
          </cell>
          <cell r="BD322" t="str">
            <v>-</v>
          </cell>
          <cell r="BE322">
            <v>0</v>
          </cell>
          <cell r="BF322" t="str">
            <v/>
          </cell>
          <cell r="BG322">
            <v>0</v>
          </cell>
          <cell r="BH322" t="str">
            <v>-</v>
          </cell>
          <cell r="BI322">
            <v>0</v>
          </cell>
          <cell r="BJ322" t="str">
            <v>-</v>
          </cell>
          <cell r="BK322">
            <v>0</v>
          </cell>
          <cell r="BL322">
            <v>0</v>
          </cell>
          <cell r="BM322" t="str">
            <v>-</v>
          </cell>
          <cell r="BN322">
            <v>20</v>
          </cell>
          <cell r="BO322" t="str">
            <v/>
          </cell>
          <cell r="BP322">
            <v>0</v>
          </cell>
          <cell r="BQ322">
            <v>0</v>
          </cell>
          <cell r="BR322" t="str">
            <v>-</v>
          </cell>
          <cell r="BS322">
            <v>0</v>
          </cell>
          <cell r="BT322">
            <v>0</v>
          </cell>
          <cell r="BU322" t="str">
            <v>-</v>
          </cell>
        </row>
        <row r="323">
          <cell r="A323" t="str">
            <v>241MD</v>
          </cell>
          <cell r="B323">
            <v>241</v>
          </cell>
          <cell r="C323" t="str">
            <v>MD</v>
          </cell>
          <cell r="D323" t="str">
            <v>Appliances</v>
          </cell>
          <cell r="E323" t="str">
            <v>FF Instantaneous Water Heater</v>
          </cell>
          <cell r="F323" t="str">
            <v>Commercial</v>
          </cell>
          <cell r="G323" t="str">
            <v>Y</v>
          </cell>
          <cell r="M323" t="str">
            <v>NC,RENO,REPL</v>
          </cell>
          <cell r="N323" t="str">
            <v/>
          </cell>
          <cell r="O323">
            <v>2020</v>
          </cell>
          <cell r="P323">
            <v>2029</v>
          </cell>
          <cell r="Q323" t="str">
            <v>Lodging</v>
          </cell>
          <cell r="R323" t="str">
            <v/>
          </cell>
          <cell r="S323">
            <v>0</v>
          </cell>
          <cell r="T323">
            <v>0</v>
          </cell>
          <cell r="U323">
            <v>290</v>
          </cell>
          <cell r="V323">
            <v>236.87907460086808</v>
          </cell>
          <cell r="W323">
            <v>5.0890585241730263E-2</v>
          </cell>
          <cell r="X323" t="str">
            <v>-</v>
          </cell>
          <cell r="Y323" t="str">
            <v>IL TRM V6, NY TRM V6.1</v>
          </cell>
          <cell r="Z323" t="e">
            <v>#VALUE!</v>
          </cell>
          <cell r="AA323">
            <v>0</v>
          </cell>
          <cell r="AB323">
            <v>0</v>
          </cell>
          <cell r="AC323">
            <v>75</v>
          </cell>
          <cell r="AD323">
            <v>0.31661724500727662</v>
          </cell>
          <cell r="AE323" t="str">
            <v>NEEP Mid-Atlantic TRM V8</v>
          </cell>
          <cell r="AF323" t="e">
            <v>#VALUE!</v>
          </cell>
          <cell r="AG323">
            <v>0</v>
          </cell>
          <cell r="AH323">
            <v>0</v>
          </cell>
          <cell r="AI323">
            <v>0</v>
          </cell>
          <cell r="AJ323">
            <v>0</v>
          </cell>
          <cell r="AK323">
            <v>0</v>
          </cell>
          <cell r="AL323" t="str">
            <v>-</v>
          </cell>
          <cell r="AM323" t="str">
            <v>-</v>
          </cell>
          <cell r="AN323" t="str">
            <v/>
          </cell>
          <cell r="AO323">
            <v>0</v>
          </cell>
          <cell r="AP323" t="str">
            <v>-</v>
          </cell>
          <cell r="AQ323">
            <v>0</v>
          </cell>
          <cell r="AR323" t="str">
            <v>-</v>
          </cell>
          <cell r="AS323">
            <v>0</v>
          </cell>
          <cell r="AT323" t="str">
            <v/>
          </cell>
          <cell r="AU323">
            <v>0</v>
          </cell>
          <cell r="AV323" t="str">
            <v>-</v>
          </cell>
          <cell r="AW323">
            <v>0</v>
          </cell>
          <cell r="AX323" t="str">
            <v>-</v>
          </cell>
          <cell r="AY323">
            <v>0</v>
          </cell>
          <cell r="AZ323" t="str">
            <v/>
          </cell>
          <cell r="BA323">
            <v>0</v>
          </cell>
          <cell r="BB323" t="str">
            <v>-</v>
          </cell>
          <cell r="BC323">
            <v>0</v>
          </cell>
          <cell r="BD323" t="str">
            <v>-</v>
          </cell>
          <cell r="BE323">
            <v>0</v>
          </cell>
          <cell r="BF323" t="str">
            <v/>
          </cell>
          <cell r="BG323">
            <v>0</v>
          </cell>
          <cell r="BH323" t="str">
            <v>-</v>
          </cell>
          <cell r="BI323">
            <v>0</v>
          </cell>
          <cell r="BJ323" t="str">
            <v>-</v>
          </cell>
          <cell r="BK323">
            <v>0</v>
          </cell>
          <cell r="BL323">
            <v>0</v>
          </cell>
          <cell r="BM323" t="str">
            <v>-</v>
          </cell>
          <cell r="BN323">
            <v>14</v>
          </cell>
          <cell r="BO323" t="str">
            <v/>
          </cell>
          <cell r="BP323">
            <v>0</v>
          </cell>
          <cell r="BQ323">
            <v>0</v>
          </cell>
          <cell r="BR323" t="str">
            <v>-</v>
          </cell>
          <cell r="BS323">
            <v>0</v>
          </cell>
          <cell r="BT323">
            <v>0</v>
          </cell>
          <cell r="BU323" t="str">
            <v>-</v>
          </cell>
        </row>
        <row r="324">
          <cell r="A324" t="str">
            <v>242MD</v>
          </cell>
          <cell r="B324">
            <v>242</v>
          </cell>
          <cell r="C324" t="str">
            <v>MD</v>
          </cell>
          <cell r="D324" t="str">
            <v>Other</v>
          </cell>
          <cell r="E324" t="str">
            <v>FF Instantaneous Water Heater</v>
          </cell>
          <cell r="F324" t="str">
            <v>Commercial</v>
          </cell>
          <cell r="G324" t="str">
            <v>Y</v>
          </cell>
          <cell r="M324" t="str">
            <v>NC,RENO,REPL</v>
          </cell>
          <cell r="N324" t="str">
            <v/>
          </cell>
          <cell r="O324">
            <v>2020</v>
          </cell>
          <cell r="P324">
            <v>2029</v>
          </cell>
          <cell r="Q324" t="str">
            <v>Lodging</v>
          </cell>
          <cell r="R324" t="str">
            <v/>
          </cell>
          <cell r="S324">
            <v>0</v>
          </cell>
          <cell r="T324">
            <v>0</v>
          </cell>
          <cell r="U324">
            <v>290</v>
          </cell>
          <cell r="V324">
            <v>0.88234270444096552</v>
          </cell>
          <cell r="W324">
            <v>5.1724137931034732E-2</v>
          </cell>
          <cell r="X324" t="str">
            <v>-</v>
          </cell>
          <cell r="Y324" t="str">
            <v>-</v>
          </cell>
          <cell r="Z324" t="e">
            <v>#VALUE!</v>
          </cell>
          <cell r="AA324">
            <v>0</v>
          </cell>
          <cell r="AB324">
            <v>0</v>
          </cell>
          <cell r="AC324">
            <v>75</v>
          </cell>
          <cell r="AD324">
            <v>85.000986150294608</v>
          </cell>
          <cell r="AE324" t="str">
            <v>-</v>
          </cell>
          <cell r="AF324" t="e">
            <v>#VALUE!</v>
          </cell>
          <cell r="AG324">
            <v>0</v>
          </cell>
          <cell r="AH324">
            <v>0</v>
          </cell>
          <cell r="AI324">
            <v>0</v>
          </cell>
          <cell r="AJ324">
            <v>0</v>
          </cell>
          <cell r="AK324">
            <v>0</v>
          </cell>
          <cell r="AL324" t="str">
            <v>-</v>
          </cell>
          <cell r="AM324" t="str">
            <v>-</v>
          </cell>
          <cell r="AN324" t="str">
            <v/>
          </cell>
          <cell r="AO324">
            <v>0</v>
          </cell>
          <cell r="AP324" t="str">
            <v>-</v>
          </cell>
          <cell r="AQ324">
            <v>0</v>
          </cell>
          <cell r="AR324" t="str">
            <v>-</v>
          </cell>
          <cell r="AS324">
            <v>0</v>
          </cell>
          <cell r="AT324" t="str">
            <v/>
          </cell>
          <cell r="AU324">
            <v>0</v>
          </cell>
          <cell r="AV324" t="str">
            <v>-</v>
          </cell>
          <cell r="AW324">
            <v>0</v>
          </cell>
          <cell r="AX324" t="str">
            <v>-</v>
          </cell>
          <cell r="AY324">
            <v>0</v>
          </cell>
          <cell r="AZ324" t="str">
            <v/>
          </cell>
          <cell r="BA324">
            <v>0</v>
          </cell>
          <cell r="BB324" t="str">
            <v>-</v>
          </cell>
          <cell r="BC324">
            <v>0</v>
          </cell>
          <cell r="BD324" t="str">
            <v>-</v>
          </cell>
          <cell r="BE324">
            <v>0</v>
          </cell>
          <cell r="BF324" t="str">
            <v/>
          </cell>
          <cell r="BG324">
            <v>0</v>
          </cell>
          <cell r="BH324" t="str">
            <v>-</v>
          </cell>
          <cell r="BI324">
            <v>0</v>
          </cell>
          <cell r="BJ324" t="str">
            <v>-</v>
          </cell>
          <cell r="BK324">
            <v>0</v>
          </cell>
          <cell r="BL324">
            <v>0</v>
          </cell>
          <cell r="BM324" t="str">
            <v>-</v>
          </cell>
          <cell r="BN324">
            <v>14</v>
          </cell>
          <cell r="BO324" t="str">
            <v/>
          </cell>
          <cell r="BP324">
            <v>13.606530825496321</v>
          </cell>
          <cell r="BQ324">
            <v>15.42091384335426</v>
          </cell>
          <cell r="BR324" t="str">
            <v>-</v>
          </cell>
          <cell r="BS324">
            <v>0</v>
          </cell>
          <cell r="BT324">
            <v>0</v>
          </cell>
          <cell r="BU324" t="str">
            <v>-</v>
          </cell>
        </row>
        <row r="325">
          <cell r="A325" t="str">
            <v>243MD</v>
          </cell>
          <cell r="B325">
            <v>243</v>
          </cell>
          <cell r="C325" t="str">
            <v>MD</v>
          </cell>
          <cell r="D325" t="str">
            <v>Other</v>
          </cell>
          <cell r="E325" t="str">
            <v>FF Instantaneous Water Heater</v>
          </cell>
          <cell r="F325" t="str">
            <v>Commercial</v>
          </cell>
          <cell r="G325" t="str">
            <v>Y</v>
          </cell>
          <cell r="M325" t="str">
            <v>NC,RENO,REPL</v>
          </cell>
          <cell r="N325" t="str">
            <v/>
          </cell>
          <cell r="O325">
            <v>2020</v>
          </cell>
          <cell r="P325">
            <v>2029</v>
          </cell>
          <cell r="Q325" t="str">
            <v>Lodging</v>
          </cell>
          <cell r="R325" t="str">
            <v/>
          </cell>
          <cell r="S325">
            <v>0</v>
          </cell>
          <cell r="T325">
            <v>0</v>
          </cell>
          <cell r="U325">
            <v>290</v>
          </cell>
          <cell r="V325">
            <v>0.88234270444096552</v>
          </cell>
          <cell r="W325">
            <v>5.1724137931034732E-2</v>
          </cell>
          <cell r="X325" t="str">
            <v>-</v>
          </cell>
          <cell r="Y325" t="str">
            <v>-</v>
          </cell>
          <cell r="Z325" t="e">
            <v>#VALUE!</v>
          </cell>
          <cell r="AA325">
            <v>0</v>
          </cell>
          <cell r="AB325">
            <v>0</v>
          </cell>
          <cell r="AC325">
            <v>75</v>
          </cell>
          <cell r="AD325">
            <v>85.000986150294608</v>
          </cell>
          <cell r="AE325" t="str">
            <v>-</v>
          </cell>
          <cell r="AF325" t="e">
            <v>#VALUE!</v>
          </cell>
          <cell r="AG325">
            <v>0</v>
          </cell>
          <cell r="AH325">
            <v>0</v>
          </cell>
          <cell r="AI325">
            <v>0</v>
          </cell>
          <cell r="AJ325">
            <v>0</v>
          </cell>
          <cell r="AK325">
            <v>0</v>
          </cell>
          <cell r="AL325" t="str">
            <v>-</v>
          </cell>
          <cell r="AM325" t="str">
            <v>-</v>
          </cell>
          <cell r="AN325" t="str">
            <v/>
          </cell>
          <cell r="AO325">
            <v>0</v>
          </cell>
          <cell r="AP325" t="str">
            <v>-</v>
          </cell>
          <cell r="AQ325">
            <v>0</v>
          </cell>
          <cell r="AR325" t="str">
            <v>-</v>
          </cell>
          <cell r="AS325">
            <v>0</v>
          </cell>
          <cell r="AT325" t="str">
            <v/>
          </cell>
          <cell r="AU325">
            <v>0</v>
          </cell>
          <cell r="AV325" t="str">
            <v>-</v>
          </cell>
          <cell r="AW325">
            <v>0</v>
          </cell>
          <cell r="AX325" t="str">
            <v>-</v>
          </cell>
          <cell r="AY325">
            <v>0</v>
          </cell>
          <cell r="AZ325" t="str">
            <v/>
          </cell>
          <cell r="BA325">
            <v>0</v>
          </cell>
          <cell r="BB325" t="str">
            <v>-</v>
          </cell>
          <cell r="BC325">
            <v>0</v>
          </cell>
          <cell r="BD325" t="str">
            <v>-</v>
          </cell>
          <cell r="BE325">
            <v>0</v>
          </cell>
          <cell r="BF325" t="str">
            <v/>
          </cell>
          <cell r="BG325">
            <v>0</v>
          </cell>
          <cell r="BH325" t="str">
            <v>-</v>
          </cell>
          <cell r="BI325">
            <v>0</v>
          </cell>
          <cell r="BJ325" t="str">
            <v>-</v>
          </cell>
          <cell r="BK325">
            <v>0</v>
          </cell>
          <cell r="BL325">
            <v>0</v>
          </cell>
          <cell r="BM325" t="str">
            <v>-</v>
          </cell>
          <cell r="BN325">
            <v>14</v>
          </cell>
          <cell r="BO325" t="str">
            <v/>
          </cell>
          <cell r="BP325">
            <v>13.606530825496321</v>
          </cell>
          <cell r="BQ325">
            <v>15.42091384335426</v>
          </cell>
          <cell r="BR325" t="str">
            <v>-</v>
          </cell>
          <cell r="BS325">
            <v>0</v>
          </cell>
          <cell r="BT325">
            <v>0</v>
          </cell>
          <cell r="BU325" t="str">
            <v>-</v>
          </cell>
        </row>
        <row r="326">
          <cell r="A326" t="str">
            <v>241RET</v>
          </cell>
          <cell r="B326">
            <v>241</v>
          </cell>
          <cell r="C326" t="str">
            <v>RET</v>
          </cell>
          <cell r="D326" t="str">
            <v>Appliances</v>
          </cell>
          <cell r="E326" t="str">
            <v>FF Instantaneous Water Heater</v>
          </cell>
          <cell r="F326" t="str">
            <v>Commercial</v>
          </cell>
          <cell r="G326" t="str">
            <v>Y</v>
          </cell>
          <cell r="M326" t="str">
            <v>RET</v>
          </cell>
          <cell r="N326" t="str">
            <v/>
          </cell>
          <cell r="O326">
            <v>2020</v>
          </cell>
          <cell r="P326">
            <v>2029</v>
          </cell>
          <cell r="Q326" t="str">
            <v>Lodging</v>
          </cell>
          <cell r="R326" t="str">
            <v/>
          </cell>
          <cell r="S326">
            <v>0</v>
          </cell>
          <cell r="T326">
            <v>0</v>
          </cell>
          <cell r="U326">
            <v>290</v>
          </cell>
          <cell r="V326">
            <v>236.87907460086808</v>
          </cell>
          <cell r="W326">
            <v>5.0890585241730263E-2</v>
          </cell>
          <cell r="X326" t="str">
            <v>-</v>
          </cell>
          <cell r="Y326" t="str">
            <v>-</v>
          </cell>
          <cell r="Z326" t="e">
            <v>#VALUE!</v>
          </cell>
          <cell r="AA326">
            <v>375</v>
          </cell>
          <cell r="AB326">
            <v>0</v>
          </cell>
          <cell r="AC326">
            <v>375</v>
          </cell>
          <cell r="AD326">
            <v>1.5830862250363831</v>
          </cell>
          <cell r="AE326" t="str">
            <v>-</v>
          </cell>
          <cell r="AF326" t="e">
            <v>#VALUE!</v>
          </cell>
          <cell r="AG326">
            <v>14</v>
          </cell>
          <cell r="AH326">
            <v>7</v>
          </cell>
          <cell r="AI326">
            <v>300</v>
          </cell>
          <cell r="AJ326">
            <v>1.2664689800291065</v>
          </cell>
          <cell r="AK326">
            <v>1</v>
          </cell>
          <cell r="AL326" t="str">
            <v>-</v>
          </cell>
          <cell r="AM326" t="str">
            <v>-</v>
          </cell>
          <cell r="AN326" t="str">
            <v/>
          </cell>
          <cell r="AO326">
            <v>0</v>
          </cell>
          <cell r="AP326" t="str">
            <v>-</v>
          </cell>
          <cell r="AQ326">
            <v>0</v>
          </cell>
          <cell r="AR326" t="str">
            <v>-</v>
          </cell>
          <cell r="AS326">
            <v>0</v>
          </cell>
          <cell r="AT326" t="str">
            <v/>
          </cell>
          <cell r="AU326">
            <v>0</v>
          </cell>
          <cell r="AV326" t="str">
            <v>-</v>
          </cell>
          <cell r="AW326">
            <v>0</v>
          </cell>
          <cell r="AX326" t="str">
            <v>-</v>
          </cell>
          <cell r="AY326">
            <v>0</v>
          </cell>
          <cell r="AZ326" t="str">
            <v/>
          </cell>
          <cell r="BA326">
            <v>0</v>
          </cell>
          <cell r="BB326" t="str">
            <v>-</v>
          </cell>
          <cell r="BC326">
            <v>0</v>
          </cell>
          <cell r="BD326" t="str">
            <v>-</v>
          </cell>
          <cell r="BE326">
            <v>0</v>
          </cell>
          <cell r="BF326" t="str">
            <v/>
          </cell>
          <cell r="BG326">
            <v>0</v>
          </cell>
          <cell r="BH326" t="str">
            <v>-</v>
          </cell>
          <cell r="BI326">
            <v>0</v>
          </cell>
          <cell r="BJ326" t="str">
            <v>-</v>
          </cell>
          <cell r="BK326">
            <v>0</v>
          </cell>
          <cell r="BL326">
            <v>0</v>
          </cell>
          <cell r="BM326" t="str">
            <v>-</v>
          </cell>
          <cell r="BN326">
            <v>14</v>
          </cell>
          <cell r="BO326" t="str">
            <v/>
          </cell>
          <cell r="BP326">
            <v>0</v>
          </cell>
          <cell r="BQ326">
            <v>0</v>
          </cell>
          <cell r="BR326" t="str">
            <v>-</v>
          </cell>
          <cell r="BS326">
            <v>0</v>
          </cell>
          <cell r="BT326">
            <v>0</v>
          </cell>
          <cell r="BU326" t="str">
            <v>-</v>
          </cell>
        </row>
        <row r="327">
          <cell r="A327" t="str">
            <v>242RET</v>
          </cell>
          <cell r="B327">
            <v>242</v>
          </cell>
          <cell r="C327" t="str">
            <v>RET</v>
          </cell>
          <cell r="D327" t="str">
            <v>Other</v>
          </cell>
          <cell r="E327" t="str">
            <v>FF Instantaneous Water Heater</v>
          </cell>
          <cell r="F327" t="str">
            <v>Commercial</v>
          </cell>
          <cell r="G327" t="str">
            <v>Y</v>
          </cell>
          <cell r="M327" t="str">
            <v>RET</v>
          </cell>
          <cell r="N327" t="str">
            <v/>
          </cell>
          <cell r="O327">
            <v>2020</v>
          </cell>
          <cell r="P327">
            <v>2029</v>
          </cell>
          <cell r="Q327" t="str">
            <v>Lodging</v>
          </cell>
          <cell r="R327" t="str">
            <v/>
          </cell>
          <cell r="S327">
            <v>0</v>
          </cell>
          <cell r="T327">
            <v>0</v>
          </cell>
          <cell r="U327">
            <v>290</v>
          </cell>
          <cell r="V327">
            <v>0.88234270444096552</v>
          </cell>
          <cell r="W327">
            <v>5.1724137931034732E-2</v>
          </cell>
          <cell r="X327" t="str">
            <v>-</v>
          </cell>
          <cell r="Y327" t="str">
            <v>-</v>
          </cell>
          <cell r="Z327" t="e">
            <v>#VALUE!</v>
          </cell>
          <cell r="AA327">
            <v>450</v>
          </cell>
          <cell r="AB327">
            <v>0</v>
          </cell>
          <cell r="AC327">
            <v>450</v>
          </cell>
          <cell r="AD327">
            <v>510.00591690176765</v>
          </cell>
          <cell r="AE327" t="str">
            <v>-</v>
          </cell>
          <cell r="AF327" t="e">
            <v>#VALUE!</v>
          </cell>
          <cell r="AG327">
            <v>14</v>
          </cell>
          <cell r="AH327">
            <v>7</v>
          </cell>
          <cell r="AI327">
            <v>375</v>
          </cell>
          <cell r="AJ327">
            <v>425.00493075147307</v>
          </cell>
          <cell r="AK327">
            <v>1</v>
          </cell>
          <cell r="AL327" t="str">
            <v>-</v>
          </cell>
          <cell r="AM327" t="str">
            <v>-</v>
          </cell>
          <cell r="AN327" t="str">
            <v/>
          </cell>
          <cell r="AO327">
            <v>0</v>
          </cell>
          <cell r="AP327" t="str">
            <v>-</v>
          </cell>
          <cell r="AQ327">
            <v>0</v>
          </cell>
          <cell r="AR327" t="str">
            <v>-</v>
          </cell>
          <cell r="AS327">
            <v>0</v>
          </cell>
          <cell r="AT327" t="str">
            <v/>
          </cell>
          <cell r="AU327">
            <v>0</v>
          </cell>
          <cell r="AV327" t="str">
            <v>-</v>
          </cell>
          <cell r="AW327">
            <v>0</v>
          </cell>
          <cell r="AX327" t="str">
            <v>-</v>
          </cell>
          <cell r="AY327">
            <v>0</v>
          </cell>
          <cell r="AZ327" t="str">
            <v/>
          </cell>
          <cell r="BA327">
            <v>0</v>
          </cell>
          <cell r="BB327" t="str">
            <v>-</v>
          </cell>
          <cell r="BC327">
            <v>0</v>
          </cell>
          <cell r="BD327" t="str">
            <v>-</v>
          </cell>
          <cell r="BE327">
            <v>0</v>
          </cell>
          <cell r="BF327" t="str">
            <v/>
          </cell>
          <cell r="BG327">
            <v>0</v>
          </cell>
          <cell r="BH327" t="str">
            <v>-</v>
          </cell>
          <cell r="BI327">
            <v>0</v>
          </cell>
          <cell r="BJ327" t="str">
            <v>-</v>
          </cell>
          <cell r="BK327">
            <v>0</v>
          </cell>
          <cell r="BL327">
            <v>0</v>
          </cell>
          <cell r="BM327" t="str">
            <v>-</v>
          </cell>
          <cell r="BN327">
            <v>14</v>
          </cell>
          <cell r="BO327" t="str">
            <v/>
          </cell>
          <cell r="BP327">
            <v>13.606530825496321</v>
          </cell>
          <cell r="BQ327">
            <v>15.42091384335426</v>
          </cell>
          <cell r="BR327" t="str">
            <v>-</v>
          </cell>
          <cell r="BS327">
            <v>0</v>
          </cell>
          <cell r="BT327">
            <v>0</v>
          </cell>
          <cell r="BU327" t="str">
            <v>-</v>
          </cell>
        </row>
        <row r="328">
          <cell r="A328" t="str">
            <v>243RET</v>
          </cell>
          <cell r="B328">
            <v>243</v>
          </cell>
          <cell r="C328" t="str">
            <v>RET</v>
          </cell>
          <cell r="D328" t="str">
            <v>Other</v>
          </cell>
          <cell r="E328" t="str">
            <v>FF Instantaneous Water Heater</v>
          </cell>
          <cell r="F328" t="str">
            <v>Commercial</v>
          </cell>
          <cell r="G328" t="str">
            <v>Y</v>
          </cell>
          <cell r="M328" t="str">
            <v>RET</v>
          </cell>
          <cell r="N328" t="str">
            <v/>
          </cell>
          <cell r="O328">
            <v>2020</v>
          </cell>
          <cell r="P328">
            <v>2029</v>
          </cell>
          <cell r="Q328" t="str">
            <v>Lodging</v>
          </cell>
          <cell r="R328" t="str">
            <v/>
          </cell>
          <cell r="S328">
            <v>0</v>
          </cell>
          <cell r="T328">
            <v>0</v>
          </cell>
          <cell r="U328">
            <v>290</v>
          </cell>
          <cell r="V328">
            <v>0.88234270444096552</v>
          </cell>
          <cell r="W328">
            <v>5.1724137931034732E-2</v>
          </cell>
          <cell r="X328" t="str">
            <v>-</v>
          </cell>
          <cell r="Y328" t="str">
            <v>-</v>
          </cell>
          <cell r="Z328" t="e">
            <v>#VALUE!</v>
          </cell>
          <cell r="AA328">
            <v>450</v>
          </cell>
          <cell r="AB328">
            <v>0</v>
          </cell>
          <cell r="AC328">
            <v>450</v>
          </cell>
          <cell r="AD328">
            <v>510.00591690176765</v>
          </cell>
          <cell r="AE328" t="str">
            <v>-</v>
          </cell>
          <cell r="AF328" t="e">
            <v>#VALUE!</v>
          </cell>
          <cell r="AG328">
            <v>14</v>
          </cell>
          <cell r="AH328">
            <v>7</v>
          </cell>
          <cell r="AI328">
            <v>375</v>
          </cell>
          <cell r="AJ328">
            <v>425.00493075147307</v>
          </cell>
          <cell r="AK328">
            <v>1</v>
          </cell>
          <cell r="AL328" t="str">
            <v>-</v>
          </cell>
          <cell r="AM328" t="str">
            <v>-</v>
          </cell>
          <cell r="AN328" t="str">
            <v/>
          </cell>
          <cell r="AO328">
            <v>0</v>
          </cell>
          <cell r="AP328" t="str">
            <v>-</v>
          </cell>
          <cell r="AQ328">
            <v>0</v>
          </cell>
          <cell r="AR328" t="str">
            <v>-</v>
          </cell>
          <cell r="AS328">
            <v>0</v>
          </cell>
          <cell r="AT328" t="str">
            <v/>
          </cell>
          <cell r="AU328">
            <v>0</v>
          </cell>
          <cell r="AV328" t="str">
            <v>-</v>
          </cell>
          <cell r="AW328">
            <v>0</v>
          </cell>
          <cell r="AX328" t="str">
            <v>-</v>
          </cell>
          <cell r="AY328">
            <v>0</v>
          </cell>
          <cell r="AZ328" t="str">
            <v/>
          </cell>
          <cell r="BA328">
            <v>0</v>
          </cell>
          <cell r="BB328" t="str">
            <v>-</v>
          </cell>
          <cell r="BC328">
            <v>0</v>
          </cell>
          <cell r="BD328" t="str">
            <v>-</v>
          </cell>
          <cell r="BE328">
            <v>0</v>
          </cell>
          <cell r="BF328" t="str">
            <v/>
          </cell>
          <cell r="BG328">
            <v>0</v>
          </cell>
          <cell r="BH328" t="str">
            <v>-</v>
          </cell>
          <cell r="BI328">
            <v>0</v>
          </cell>
          <cell r="BJ328" t="str">
            <v>-</v>
          </cell>
          <cell r="BK328">
            <v>0</v>
          </cell>
          <cell r="BL328">
            <v>0</v>
          </cell>
          <cell r="BM328" t="str">
            <v>-</v>
          </cell>
          <cell r="BN328">
            <v>14</v>
          </cell>
          <cell r="BO328" t="str">
            <v/>
          </cell>
          <cell r="BP328">
            <v>13.606530825496321</v>
          </cell>
          <cell r="BQ328">
            <v>15.42091384335426</v>
          </cell>
          <cell r="BR328" t="str">
            <v>-</v>
          </cell>
          <cell r="BS328">
            <v>0</v>
          </cell>
          <cell r="BT328">
            <v>0</v>
          </cell>
          <cell r="BU328" t="str">
            <v>-</v>
          </cell>
        </row>
        <row r="329">
          <cell r="A329" t="str">
            <v>244RET</v>
          </cell>
          <cell r="B329">
            <v>244</v>
          </cell>
          <cell r="C329" t="str">
            <v>RET</v>
          </cell>
          <cell r="D329" t="str">
            <v>Total Electric</v>
          </cell>
          <cell r="E329" t="str">
            <v>Replace Pneumatic contols with DDC</v>
          </cell>
          <cell r="F329" t="str">
            <v>Commercial</v>
          </cell>
          <cell r="G329" t="str">
            <v>Y</v>
          </cell>
          <cell r="M329" t="str">
            <v>RET</v>
          </cell>
          <cell r="N329" t="str">
            <v>Pnemautic controls on HVAC system</v>
          </cell>
          <cell r="O329">
            <v>2020</v>
          </cell>
          <cell r="P329">
            <v>2029</v>
          </cell>
          <cell r="Q329" t="str">
            <v>Large Office</v>
          </cell>
          <cell r="R329" t="str">
            <v/>
          </cell>
          <cell r="S329">
            <v>0</v>
          </cell>
          <cell r="T329">
            <v>0</v>
          </cell>
          <cell r="U329">
            <v>0</v>
          </cell>
          <cell r="V329">
            <v>0</v>
          </cell>
          <cell r="W329">
            <v>0.15</v>
          </cell>
          <cell r="X329" t="str">
            <v>-</v>
          </cell>
          <cell r="Y329" t="str">
            <v>CXE Group - Why Upgrade Pneumatic Controls; EIA CBECS 2012; National Grid - Office Usage; Sustaine Dane - Energy Costs in Office Buildings; Ready.One - Building Automation per Square Foot; Questline</v>
          </cell>
          <cell r="Z329" t="e">
            <v>#VALUE!</v>
          </cell>
          <cell r="AA329">
            <v>0</v>
          </cell>
          <cell r="AB329">
            <v>0</v>
          </cell>
          <cell r="AC329">
            <v>0</v>
          </cell>
          <cell r="AD329">
            <v>1.3428870625758333</v>
          </cell>
          <cell r="AE329" t="str">
            <v>Ready.One - Building Automation per Square Foot</v>
          </cell>
          <cell r="AF329" t="e">
            <v>#VALUE!</v>
          </cell>
          <cell r="AG329">
            <v>0</v>
          </cell>
          <cell r="AH329">
            <v>0</v>
          </cell>
          <cell r="AI329">
            <v>0</v>
          </cell>
          <cell r="AJ329">
            <v>0</v>
          </cell>
          <cell r="AK329">
            <v>0</v>
          </cell>
          <cell r="AL329" t="str">
            <v>-</v>
          </cell>
          <cell r="AM329" t="str">
            <v>-</v>
          </cell>
          <cell r="AN329" t="str">
            <v/>
          </cell>
          <cell r="AO329">
            <v>0</v>
          </cell>
          <cell r="AP329" t="str">
            <v>-</v>
          </cell>
          <cell r="AQ329">
            <v>0</v>
          </cell>
          <cell r="AR329" t="str">
            <v>-</v>
          </cell>
          <cell r="AS329">
            <v>0</v>
          </cell>
          <cell r="AT329" t="str">
            <v/>
          </cell>
          <cell r="AU329">
            <v>0</v>
          </cell>
          <cell r="AV329" t="str">
            <v>-</v>
          </cell>
          <cell r="AW329">
            <v>0</v>
          </cell>
          <cell r="AX329" t="str">
            <v>-</v>
          </cell>
          <cell r="AY329">
            <v>0</v>
          </cell>
          <cell r="AZ329" t="str">
            <v/>
          </cell>
          <cell r="BA329">
            <v>0</v>
          </cell>
          <cell r="BB329" t="str">
            <v>-</v>
          </cell>
          <cell r="BC329">
            <v>0</v>
          </cell>
          <cell r="BD329" t="str">
            <v>-</v>
          </cell>
          <cell r="BE329">
            <v>0</v>
          </cell>
          <cell r="BF329" t="str">
            <v/>
          </cell>
          <cell r="BG329">
            <v>0</v>
          </cell>
          <cell r="BH329" t="str">
            <v>-</v>
          </cell>
          <cell r="BI329">
            <v>0</v>
          </cell>
          <cell r="BJ329" t="str">
            <v>-</v>
          </cell>
          <cell r="BK329">
            <v>0</v>
          </cell>
          <cell r="BL329">
            <v>0</v>
          </cell>
          <cell r="BM329" t="str">
            <v>-</v>
          </cell>
          <cell r="BN329">
            <v>15</v>
          </cell>
          <cell r="BO329" t="str">
            <v/>
          </cell>
          <cell r="BP329">
            <v>0</v>
          </cell>
          <cell r="BQ329">
            <v>0</v>
          </cell>
          <cell r="BR329" t="str">
            <v>-</v>
          </cell>
          <cell r="BS329">
            <v>0</v>
          </cell>
          <cell r="BT329">
            <v>0</v>
          </cell>
          <cell r="BU329" t="str">
            <v>-</v>
          </cell>
        </row>
        <row r="330">
          <cell r="A330" t="str">
            <v>245RET</v>
          </cell>
          <cell r="B330">
            <v>245</v>
          </cell>
          <cell r="C330" t="str">
            <v>RET</v>
          </cell>
          <cell r="D330" t="str">
            <v>Total Electric</v>
          </cell>
          <cell r="E330" t="str">
            <v>Replace Pneumatic contols with DDC</v>
          </cell>
          <cell r="F330" t="str">
            <v>Commercial</v>
          </cell>
          <cell r="G330" t="str">
            <v>Y</v>
          </cell>
          <cell r="M330" t="str">
            <v>RET</v>
          </cell>
          <cell r="N330" t="str">
            <v>Pnemautic controls on HVAC system</v>
          </cell>
          <cell r="O330">
            <v>2020</v>
          </cell>
          <cell r="P330">
            <v>2029</v>
          </cell>
          <cell r="Q330" t="str">
            <v>Large Office</v>
          </cell>
          <cell r="R330" t="str">
            <v/>
          </cell>
          <cell r="S330">
            <v>0</v>
          </cell>
          <cell r="T330">
            <v>0</v>
          </cell>
          <cell r="U330">
            <v>0</v>
          </cell>
          <cell r="V330">
            <v>0</v>
          </cell>
          <cell r="W330">
            <v>0.15</v>
          </cell>
          <cell r="X330" t="str">
            <v>-</v>
          </cell>
          <cell r="Y330" t="str">
            <v>-</v>
          </cell>
          <cell r="Z330" t="e">
            <v>#VALUE!</v>
          </cell>
          <cell r="AA330">
            <v>0</v>
          </cell>
          <cell r="AB330">
            <v>0</v>
          </cell>
          <cell r="AC330">
            <v>0</v>
          </cell>
          <cell r="AD330">
            <v>4.890192940339646</v>
          </cell>
          <cell r="AE330" t="str">
            <v>-</v>
          </cell>
          <cell r="AF330" t="e">
            <v>#VALUE!</v>
          </cell>
          <cell r="AG330">
            <v>0</v>
          </cell>
          <cell r="AH330">
            <v>0</v>
          </cell>
          <cell r="AI330">
            <v>0</v>
          </cell>
          <cell r="AJ330">
            <v>0</v>
          </cell>
          <cell r="AK330">
            <v>0</v>
          </cell>
          <cell r="AL330" t="str">
            <v>-</v>
          </cell>
          <cell r="AM330" t="str">
            <v>-</v>
          </cell>
          <cell r="AN330" t="str">
            <v/>
          </cell>
          <cell r="AO330">
            <v>0</v>
          </cell>
          <cell r="AP330" t="str">
            <v>-</v>
          </cell>
          <cell r="AQ330">
            <v>0</v>
          </cell>
          <cell r="AR330" t="str">
            <v>-</v>
          </cell>
          <cell r="AS330">
            <v>0</v>
          </cell>
          <cell r="AT330" t="str">
            <v/>
          </cell>
          <cell r="AU330">
            <v>0</v>
          </cell>
          <cell r="AV330" t="str">
            <v>-</v>
          </cell>
          <cell r="AW330">
            <v>0</v>
          </cell>
          <cell r="AX330" t="str">
            <v>-</v>
          </cell>
          <cell r="AY330">
            <v>0</v>
          </cell>
          <cell r="AZ330" t="str">
            <v/>
          </cell>
          <cell r="BA330">
            <v>0</v>
          </cell>
          <cell r="BB330" t="str">
            <v>-</v>
          </cell>
          <cell r="BC330">
            <v>0</v>
          </cell>
          <cell r="BD330" t="str">
            <v>-</v>
          </cell>
          <cell r="BE330">
            <v>0</v>
          </cell>
          <cell r="BF330" t="str">
            <v/>
          </cell>
          <cell r="BG330">
            <v>0</v>
          </cell>
          <cell r="BH330" t="str">
            <v>-</v>
          </cell>
          <cell r="BI330">
            <v>0</v>
          </cell>
          <cell r="BJ330" t="str">
            <v>-</v>
          </cell>
          <cell r="BK330">
            <v>0</v>
          </cell>
          <cell r="BL330">
            <v>0</v>
          </cell>
          <cell r="BM330" t="str">
            <v>-</v>
          </cell>
          <cell r="BN330">
            <v>15</v>
          </cell>
          <cell r="BO330" t="str">
            <v/>
          </cell>
          <cell r="BP330">
            <v>0</v>
          </cell>
          <cell r="BQ330">
            <v>0</v>
          </cell>
          <cell r="BR330" t="str">
            <v>-</v>
          </cell>
          <cell r="BS330">
            <v>0</v>
          </cell>
          <cell r="BT330">
            <v>0</v>
          </cell>
          <cell r="BU330" t="str">
            <v>-</v>
          </cell>
        </row>
        <row r="331">
          <cell r="A331" t="str">
            <v>246RET</v>
          </cell>
          <cell r="B331">
            <v>246</v>
          </cell>
          <cell r="C331" t="str">
            <v>RET</v>
          </cell>
          <cell r="D331" t="str">
            <v>Total FF</v>
          </cell>
          <cell r="E331" t="str">
            <v>Replace Pneumatic contols with DDC</v>
          </cell>
          <cell r="F331" t="str">
            <v>Commercial</v>
          </cell>
          <cell r="G331" t="str">
            <v>Y</v>
          </cell>
          <cell r="M331" t="str">
            <v>RET</v>
          </cell>
          <cell r="N331" t="str">
            <v>Pnemautic controls on HVAC system</v>
          </cell>
          <cell r="O331">
            <v>2020</v>
          </cell>
          <cell r="P331">
            <v>2029</v>
          </cell>
          <cell r="Q331" t="str">
            <v>Large Office</v>
          </cell>
          <cell r="R331" t="str">
            <v/>
          </cell>
          <cell r="S331">
            <v>0</v>
          </cell>
          <cell r="T331">
            <v>0</v>
          </cell>
          <cell r="U331">
            <v>0</v>
          </cell>
          <cell r="V331">
            <v>0</v>
          </cell>
          <cell r="W331">
            <v>0.15</v>
          </cell>
          <cell r="X331" t="str">
            <v>-</v>
          </cell>
          <cell r="Y331" t="str">
            <v>-</v>
          </cell>
          <cell r="Z331" t="e">
            <v>#VALUE!</v>
          </cell>
          <cell r="AA331">
            <v>0</v>
          </cell>
          <cell r="AB331">
            <v>0</v>
          </cell>
          <cell r="AC331">
            <v>0</v>
          </cell>
          <cell r="AD331">
            <v>0</v>
          </cell>
          <cell r="AE331" t="str">
            <v>-</v>
          </cell>
          <cell r="AF331" t="e">
            <v>#VALUE!</v>
          </cell>
          <cell r="AG331">
            <v>0</v>
          </cell>
          <cell r="AH331">
            <v>0</v>
          </cell>
          <cell r="AI331">
            <v>0</v>
          </cell>
          <cell r="AJ331">
            <v>0</v>
          </cell>
          <cell r="AK331">
            <v>0</v>
          </cell>
          <cell r="AL331" t="str">
            <v>-</v>
          </cell>
          <cell r="AM331" t="str">
            <v>-</v>
          </cell>
          <cell r="AN331" t="str">
            <v/>
          </cell>
          <cell r="AO331">
            <v>0</v>
          </cell>
          <cell r="AP331" t="str">
            <v>-</v>
          </cell>
          <cell r="AQ331">
            <v>0</v>
          </cell>
          <cell r="AR331" t="str">
            <v>-</v>
          </cell>
          <cell r="AS331">
            <v>0</v>
          </cell>
          <cell r="AT331" t="str">
            <v/>
          </cell>
          <cell r="AU331">
            <v>0</v>
          </cell>
          <cell r="AV331" t="str">
            <v>-</v>
          </cell>
          <cell r="AW331">
            <v>0</v>
          </cell>
          <cell r="AX331" t="str">
            <v>-</v>
          </cell>
          <cell r="AY331">
            <v>0</v>
          </cell>
          <cell r="AZ331" t="str">
            <v/>
          </cell>
          <cell r="BA331">
            <v>0</v>
          </cell>
          <cell r="BB331" t="str">
            <v>-</v>
          </cell>
          <cell r="BC331">
            <v>0</v>
          </cell>
          <cell r="BD331" t="str">
            <v>-</v>
          </cell>
          <cell r="BE331">
            <v>0</v>
          </cell>
          <cell r="BF331" t="str">
            <v/>
          </cell>
          <cell r="BG331">
            <v>0</v>
          </cell>
          <cell r="BH331" t="str">
            <v>-</v>
          </cell>
          <cell r="BI331">
            <v>0</v>
          </cell>
          <cell r="BJ331" t="str">
            <v>-</v>
          </cell>
          <cell r="BK331">
            <v>0</v>
          </cell>
          <cell r="BL331">
            <v>0</v>
          </cell>
          <cell r="BM331" t="str">
            <v>-</v>
          </cell>
          <cell r="BN331">
            <v>15</v>
          </cell>
          <cell r="BO331" t="str">
            <v/>
          </cell>
          <cell r="BP331">
            <v>0</v>
          </cell>
          <cell r="BQ331">
            <v>0</v>
          </cell>
          <cell r="BR331" t="str">
            <v>-</v>
          </cell>
          <cell r="BS331">
            <v>0</v>
          </cell>
          <cell r="BT331">
            <v>0</v>
          </cell>
          <cell r="BU331" t="str">
            <v>-</v>
          </cell>
        </row>
        <row r="332">
          <cell r="A332" t="str">
            <v>247RET</v>
          </cell>
          <cell r="B332">
            <v>247</v>
          </cell>
          <cell r="C332" t="str">
            <v>RET</v>
          </cell>
          <cell r="D332" t="str">
            <v>Total Electric</v>
          </cell>
          <cell r="E332" t="str">
            <v>Replace Pneumatic contols with DDC</v>
          </cell>
          <cell r="F332" t="str">
            <v>Commercial</v>
          </cell>
          <cell r="G332" t="str">
            <v>Y</v>
          </cell>
          <cell r="M332" t="str">
            <v>RET</v>
          </cell>
          <cell r="N332" t="str">
            <v>Pnemautic controls on HVAC system</v>
          </cell>
          <cell r="O332">
            <v>2020</v>
          </cell>
          <cell r="P332">
            <v>2029</v>
          </cell>
          <cell r="Q332" t="str">
            <v>Large Office</v>
          </cell>
          <cell r="R332" t="str">
            <v/>
          </cell>
          <cell r="S332">
            <v>0</v>
          </cell>
          <cell r="T332">
            <v>0</v>
          </cell>
          <cell r="U332">
            <v>0</v>
          </cell>
          <cell r="V332">
            <v>0</v>
          </cell>
          <cell r="W332">
            <v>0.15</v>
          </cell>
          <cell r="X332" t="str">
            <v>-</v>
          </cell>
          <cell r="Y332" t="str">
            <v>-</v>
          </cell>
          <cell r="Z332" t="e">
            <v>#VALUE!</v>
          </cell>
          <cell r="AA332">
            <v>0</v>
          </cell>
          <cell r="AB332">
            <v>0</v>
          </cell>
          <cell r="AC332">
            <v>0</v>
          </cell>
          <cell r="AD332">
            <v>4.890192940339646</v>
          </cell>
          <cell r="AE332" t="str">
            <v>-</v>
          </cell>
          <cell r="AF332" t="e">
            <v>#VALUE!</v>
          </cell>
          <cell r="AG332">
            <v>0</v>
          </cell>
          <cell r="AH332">
            <v>0</v>
          </cell>
          <cell r="AI332">
            <v>0</v>
          </cell>
          <cell r="AJ332">
            <v>0</v>
          </cell>
          <cell r="AK332">
            <v>0</v>
          </cell>
          <cell r="AL332" t="str">
            <v>-</v>
          </cell>
          <cell r="AM332" t="str">
            <v>-</v>
          </cell>
          <cell r="AN332" t="str">
            <v/>
          </cell>
          <cell r="AO332">
            <v>0</v>
          </cell>
          <cell r="AP332" t="str">
            <v>-</v>
          </cell>
          <cell r="AQ332">
            <v>0</v>
          </cell>
          <cell r="AR332" t="str">
            <v>-</v>
          </cell>
          <cell r="AS332">
            <v>0</v>
          </cell>
          <cell r="AT332" t="str">
            <v/>
          </cell>
          <cell r="AU332">
            <v>0</v>
          </cell>
          <cell r="AV332" t="str">
            <v>-</v>
          </cell>
          <cell r="AW332">
            <v>0</v>
          </cell>
          <cell r="AX332" t="str">
            <v>-</v>
          </cell>
          <cell r="AY332">
            <v>0</v>
          </cell>
          <cell r="AZ332" t="str">
            <v/>
          </cell>
          <cell r="BA332">
            <v>0</v>
          </cell>
          <cell r="BB332" t="str">
            <v>-</v>
          </cell>
          <cell r="BC332">
            <v>0</v>
          </cell>
          <cell r="BD332" t="str">
            <v>-</v>
          </cell>
          <cell r="BE332">
            <v>0</v>
          </cell>
          <cell r="BF332" t="str">
            <v/>
          </cell>
          <cell r="BG332">
            <v>0</v>
          </cell>
          <cell r="BH332" t="str">
            <v>-</v>
          </cell>
          <cell r="BI332">
            <v>0</v>
          </cell>
          <cell r="BJ332" t="str">
            <v>-</v>
          </cell>
          <cell r="BK332">
            <v>0</v>
          </cell>
          <cell r="BL332">
            <v>0</v>
          </cell>
          <cell r="BM332" t="str">
            <v>-</v>
          </cell>
          <cell r="BN332">
            <v>15</v>
          </cell>
          <cell r="BO332" t="str">
            <v/>
          </cell>
          <cell r="BP332">
            <v>0</v>
          </cell>
          <cell r="BQ332">
            <v>0</v>
          </cell>
          <cell r="BR332" t="str">
            <v>-</v>
          </cell>
          <cell r="BS332">
            <v>0</v>
          </cell>
          <cell r="BT332">
            <v>0</v>
          </cell>
          <cell r="BU332" t="str">
            <v>-</v>
          </cell>
        </row>
        <row r="333">
          <cell r="A333" t="str">
            <v>248RET</v>
          </cell>
          <cell r="B333">
            <v>248</v>
          </cell>
          <cell r="C333" t="str">
            <v>RET</v>
          </cell>
          <cell r="D333" t="str">
            <v>Total FF</v>
          </cell>
          <cell r="E333" t="str">
            <v>Replace Pneumatic contols with DDC</v>
          </cell>
          <cell r="F333" t="str">
            <v>Commercial</v>
          </cell>
          <cell r="G333" t="str">
            <v>Y</v>
          </cell>
          <cell r="M333" t="str">
            <v>RET</v>
          </cell>
          <cell r="N333" t="str">
            <v>Pnemautic controls on HVAC system</v>
          </cell>
          <cell r="O333">
            <v>2020</v>
          </cell>
          <cell r="P333">
            <v>2029</v>
          </cell>
          <cell r="Q333" t="str">
            <v>Large Office</v>
          </cell>
          <cell r="R333" t="str">
            <v/>
          </cell>
          <cell r="S333">
            <v>0</v>
          </cell>
          <cell r="T333">
            <v>0</v>
          </cell>
          <cell r="U333">
            <v>0</v>
          </cell>
          <cell r="V333">
            <v>0</v>
          </cell>
          <cell r="W333">
            <v>0.15</v>
          </cell>
          <cell r="X333" t="str">
            <v>-</v>
          </cell>
          <cell r="Y333" t="str">
            <v>-</v>
          </cell>
          <cell r="Z333" t="e">
            <v>#VALUE!</v>
          </cell>
          <cell r="AA333">
            <v>0</v>
          </cell>
          <cell r="AB333">
            <v>0</v>
          </cell>
          <cell r="AC333">
            <v>0</v>
          </cell>
          <cell r="AD333">
            <v>0</v>
          </cell>
          <cell r="AE333" t="str">
            <v>-</v>
          </cell>
          <cell r="AF333" t="e">
            <v>#VALUE!</v>
          </cell>
          <cell r="AG333">
            <v>0</v>
          </cell>
          <cell r="AH333">
            <v>0</v>
          </cell>
          <cell r="AI333">
            <v>0</v>
          </cell>
          <cell r="AJ333">
            <v>0</v>
          </cell>
          <cell r="AK333">
            <v>0</v>
          </cell>
          <cell r="AL333" t="str">
            <v>-</v>
          </cell>
          <cell r="AM333" t="str">
            <v>-</v>
          </cell>
          <cell r="AN333" t="str">
            <v/>
          </cell>
          <cell r="AO333">
            <v>0</v>
          </cell>
          <cell r="AP333" t="str">
            <v>-</v>
          </cell>
          <cell r="AQ333">
            <v>0</v>
          </cell>
          <cell r="AR333" t="str">
            <v>-</v>
          </cell>
          <cell r="AS333">
            <v>0</v>
          </cell>
          <cell r="AT333" t="str">
            <v/>
          </cell>
          <cell r="AU333">
            <v>0</v>
          </cell>
          <cell r="AV333" t="str">
            <v>-</v>
          </cell>
          <cell r="AW333">
            <v>0</v>
          </cell>
          <cell r="AX333" t="str">
            <v>-</v>
          </cell>
          <cell r="AY333">
            <v>0</v>
          </cell>
          <cell r="AZ333" t="str">
            <v/>
          </cell>
          <cell r="BA333">
            <v>0</v>
          </cell>
          <cell r="BB333" t="str">
            <v>-</v>
          </cell>
          <cell r="BC333">
            <v>0</v>
          </cell>
          <cell r="BD333" t="str">
            <v>-</v>
          </cell>
          <cell r="BE333">
            <v>0</v>
          </cell>
          <cell r="BF333" t="str">
            <v/>
          </cell>
          <cell r="BG333">
            <v>0</v>
          </cell>
          <cell r="BH333" t="str">
            <v>-</v>
          </cell>
          <cell r="BI333">
            <v>0</v>
          </cell>
          <cell r="BJ333" t="str">
            <v>-</v>
          </cell>
          <cell r="BK333">
            <v>0</v>
          </cell>
          <cell r="BL333">
            <v>0</v>
          </cell>
          <cell r="BM333" t="str">
            <v>-</v>
          </cell>
          <cell r="BN333">
            <v>15</v>
          </cell>
          <cell r="BO333" t="str">
            <v/>
          </cell>
          <cell r="BP333">
            <v>0</v>
          </cell>
          <cell r="BQ333">
            <v>0</v>
          </cell>
          <cell r="BR333" t="str">
            <v>-</v>
          </cell>
          <cell r="BS333">
            <v>0</v>
          </cell>
          <cell r="BT333">
            <v>0</v>
          </cell>
          <cell r="BU333" t="str">
            <v>-</v>
          </cell>
        </row>
        <row r="334">
          <cell r="A334" t="str">
            <v>249RET</v>
          </cell>
          <cell r="B334">
            <v>249</v>
          </cell>
          <cell r="C334" t="str">
            <v>RET</v>
          </cell>
          <cell r="D334" t="str">
            <v>Total Electric</v>
          </cell>
          <cell r="E334" t="str">
            <v>Replace Pneumatic contols with DDC</v>
          </cell>
          <cell r="F334" t="str">
            <v>Commercial</v>
          </cell>
          <cell r="G334" t="str">
            <v>Y</v>
          </cell>
          <cell r="M334" t="str">
            <v>RET</v>
          </cell>
          <cell r="N334" t="str">
            <v>Pnemautic controls on HVAC system</v>
          </cell>
          <cell r="O334">
            <v>2020</v>
          </cell>
          <cell r="P334">
            <v>2029</v>
          </cell>
          <cell r="Q334" t="str">
            <v>Large Office</v>
          </cell>
          <cell r="R334" t="str">
            <v/>
          </cell>
          <cell r="S334">
            <v>0</v>
          </cell>
          <cell r="T334">
            <v>0</v>
          </cell>
          <cell r="U334">
            <v>0</v>
          </cell>
          <cell r="V334">
            <v>0</v>
          </cell>
          <cell r="W334">
            <v>0.15</v>
          </cell>
          <cell r="X334" t="str">
            <v>-</v>
          </cell>
          <cell r="Y334" t="str">
            <v>-</v>
          </cell>
          <cell r="Z334" t="e">
            <v>#VALUE!</v>
          </cell>
          <cell r="AA334">
            <v>0</v>
          </cell>
          <cell r="AB334">
            <v>0</v>
          </cell>
          <cell r="AC334">
            <v>0</v>
          </cell>
          <cell r="AD334">
            <v>4.890192940339646</v>
          </cell>
          <cell r="AE334" t="str">
            <v>-</v>
          </cell>
          <cell r="AF334" t="e">
            <v>#VALUE!</v>
          </cell>
          <cell r="AG334">
            <v>0</v>
          </cell>
          <cell r="AH334">
            <v>0</v>
          </cell>
          <cell r="AI334">
            <v>0</v>
          </cell>
          <cell r="AJ334">
            <v>0</v>
          </cell>
          <cell r="AK334">
            <v>0</v>
          </cell>
          <cell r="AL334" t="str">
            <v>-</v>
          </cell>
          <cell r="AM334" t="str">
            <v>-</v>
          </cell>
          <cell r="AN334" t="str">
            <v/>
          </cell>
          <cell r="AO334">
            <v>0</v>
          </cell>
          <cell r="AP334" t="str">
            <v>-</v>
          </cell>
          <cell r="AQ334">
            <v>0</v>
          </cell>
          <cell r="AR334" t="str">
            <v>-</v>
          </cell>
          <cell r="AS334">
            <v>0</v>
          </cell>
          <cell r="AT334" t="str">
            <v/>
          </cell>
          <cell r="AU334">
            <v>0</v>
          </cell>
          <cell r="AV334" t="str">
            <v>-</v>
          </cell>
          <cell r="AW334">
            <v>0</v>
          </cell>
          <cell r="AX334" t="str">
            <v>-</v>
          </cell>
          <cell r="AY334">
            <v>0</v>
          </cell>
          <cell r="AZ334" t="str">
            <v/>
          </cell>
          <cell r="BA334">
            <v>0</v>
          </cell>
          <cell r="BB334" t="str">
            <v>-</v>
          </cell>
          <cell r="BC334">
            <v>0</v>
          </cell>
          <cell r="BD334" t="str">
            <v>-</v>
          </cell>
          <cell r="BE334">
            <v>0</v>
          </cell>
          <cell r="BF334" t="str">
            <v/>
          </cell>
          <cell r="BG334">
            <v>0</v>
          </cell>
          <cell r="BH334" t="str">
            <v>-</v>
          </cell>
          <cell r="BI334">
            <v>0</v>
          </cell>
          <cell r="BJ334" t="str">
            <v>-</v>
          </cell>
          <cell r="BK334">
            <v>0</v>
          </cell>
          <cell r="BL334">
            <v>0</v>
          </cell>
          <cell r="BM334" t="str">
            <v>-</v>
          </cell>
          <cell r="BN334">
            <v>15</v>
          </cell>
          <cell r="BO334" t="str">
            <v/>
          </cell>
          <cell r="BP334">
            <v>0</v>
          </cell>
          <cell r="BQ334">
            <v>0</v>
          </cell>
          <cell r="BR334" t="str">
            <v>-</v>
          </cell>
          <cell r="BS334">
            <v>0</v>
          </cell>
          <cell r="BT334">
            <v>0</v>
          </cell>
          <cell r="BU334" t="str">
            <v>-</v>
          </cell>
        </row>
        <row r="335">
          <cell r="A335" t="str">
            <v>250RET</v>
          </cell>
          <cell r="B335">
            <v>250</v>
          </cell>
          <cell r="C335" t="str">
            <v>RET</v>
          </cell>
          <cell r="D335" t="str">
            <v>Total FF</v>
          </cell>
          <cell r="E335" t="str">
            <v>Replace Pneumatic contols with DDC</v>
          </cell>
          <cell r="F335" t="str">
            <v>Commercial</v>
          </cell>
          <cell r="G335" t="str">
            <v>Y</v>
          </cell>
          <cell r="M335" t="str">
            <v>RET</v>
          </cell>
          <cell r="N335" t="str">
            <v>Pnemautic controls on HVAC system</v>
          </cell>
          <cell r="O335">
            <v>2020</v>
          </cell>
          <cell r="P335">
            <v>2029</v>
          </cell>
          <cell r="Q335" t="str">
            <v>Large Office</v>
          </cell>
          <cell r="R335" t="str">
            <v/>
          </cell>
          <cell r="S335">
            <v>0</v>
          </cell>
          <cell r="T335">
            <v>0</v>
          </cell>
          <cell r="U335">
            <v>0</v>
          </cell>
          <cell r="V335">
            <v>0</v>
          </cell>
          <cell r="W335">
            <v>0.15</v>
          </cell>
          <cell r="X335" t="str">
            <v>-</v>
          </cell>
          <cell r="Y335" t="str">
            <v>-</v>
          </cell>
          <cell r="Z335" t="e">
            <v>#VALUE!</v>
          </cell>
          <cell r="AA335">
            <v>0</v>
          </cell>
          <cell r="AB335">
            <v>0</v>
          </cell>
          <cell r="AC335">
            <v>0</v>
          </cell>
          <cell r="AD335">
            <v>0</v>
          </cell>
          <cell r="AE335" t="str">
            <v>-</v>
          </cell>
          <cell r="AF335" t="e">
            <v>#VALUE!</v>
          </cell>
          <cell r="AG335">
            <v>0</v>
          </cell>
          <cell r="AH335">
            <v>0</v>
          </cell>
          <cell r="AI335">
            <v>0</v>
          </cell>
          <cell r="AJ335">
            <v>0</v>
          </cell>
          <cell r="AK335">
            <v>0</v>
          </cell>
          <cell r="AL335" t="str">
            <v>-</v>
          </cell>
          <cell r="AM335" t="str">
            <v>-</v>
          </cell>
          <cell r="AN335" t="str">
            <v/>
          </cell>
          <cell r="AO335">
            <v>0</v>
          </cell>
          <cell r="AP335" t="str">
            <v>-</v>
          </cell>
          <cell r="AQ335">
            <v>0</v>
          </cell>
          <cell r="AR335" t="str">
            <v>-</v>
          </cell>
          <cell r="AS335">
            <v>0</v>
          </cell>
          <cell r="AT335" t="str">
            <v/>
          </cell>
          <cell r="AU335">
            <v>0</v>
          </cell>
          <cell r="AV335" t="str">
            <v>-</v>
          </cell>
          <cell r="AW335">
            <v>0</v>
          </cell>
          <cell r="AX335" t="str">
            <v>-</v>
          </cell>
          <cell r="AY335">
            <v>0</v>
          </cell>
          <cell r="AZ335" t="str">
            <v/>
          </cell>
          <cell r="BA335">
            <v>0</v>
          </cell>
          <cell r="BB335" t="str">
            <v>-</v>
          </cell>
          <cell r="BC335">
            <v>0</v>
          </cell>
          <cell r="BD335" t="str">
            <v>-</v>
          </cell>
          <cell r="BE335">
            <v>0</v>
          </cell>
          <cell r="BF335" t="str">
            <v/>
          </cell>
          <cell r="BG335">
            <v>0</v>
          </cell>
          <cell r="BH335" t="str">
            <v>-</v>
          </cell>
          <cell r="BI335">
            <v>0</v>
          </cell>
          <cell r="BJ335" t="str">
            <v>-</v>
          </cell>
          <cell r="BK335">
            <v>0</v>
          </cell>
          <cell r="BL335">
            <v>0</v>
          </cell>
          <cell r="BM335" t="str">
            <v>-</v>
          </cell>
          <cell r="BN335">
            <v>15</v>
          </cell>
          <cell r="BO335" t="str">
            <v/>
          </cell>
          <cell r="BP335">
            <v>0</v>
          </cell>
          <cell r="BQ335">
            <v>0</v>
          </cell>
          <cell r="BR335" t="str">
            <v>-</v>
          </cell>
          <cell r="BS335">
            <v>0</v>
          </cell>
          <cell r="BT335">
            <v>0</v>
          </cell>
          <cell r="BU335" t="str">
            <v>-</v>
          </cell>
        </row>
        <row r="336">
          <cell r="A336" t="str">
            <v>251MD</v>
          </cell>
          <cell r="B336">
            <v>251</v>
          </cell>
          <cell r="C336" t="str">
            <v>MD</v>
          </cell>
          <cell r="D336" t="str">
            <v>Total Electric</v>
          </cell>
          <cell r="E336" t="str">
            <v xml:space="preserve">Comprehensive Data Center </v>
          </cell>
          <cell r="F336" t="str">
            <v>Commercial</v>
          </cell>
          <cell r="G336" t="str">
            <v>Y</v>
          </cell>
          <cell r="M336" t="str">
            <v>NC,RENO</v>
          </cell>
          <cell r="N336" t="str">
            <v>Data Center built to standard building practices</v>
          </cell>
          <cell r="O336">
            <v>2020</v>
          </cell>
          <cell r="P336">
            <v>2029</v>
          </cell>
          <cell r="Q336" t="str">
            <v>Large Office</v>
          </cell>
          <cell r="R336" t="str">
            <v/>
          </cell>
          <cell r="S336">
            <v>0</v>
          </cell>
          <cell r="T336">
            <v>0</v>
          </cell>
          <cell r="U336">
            <v>0</v>
          </cell>
          <cell r="V336">
            <v>0</v>
          </cell>
          <cell r="W336">
            <v>0.3</v>
          </cell>
          <cell r="X336" t="str">
            <v>-</v>
          </cell>
          <cell r="Y336" t="str">
            <v>NREL Data Center Efficiency; NYSERDA Case Studies, NY Commercial Baseline Data, LBL Data Center Study</v>
          </cell>
          <cell r="Z336" t="e">
            <v>#VALUE!</v>
          </cell>
          <cell r="AA336">
            <v>0</v>
          </cell>
          <cell r="AB336">
            <v>0</v>
          </cell>
          <cell r="AC336">
            <v>0</v>
          </cell>
          <cell r="AD336">
            <v>0.4</v>
          </cell>
          <cell r="AE336" t="str">
            <v>NYSERDA Case Studies, NY Commercial Baseline Data</v>
          </cell>
          <cell r="AF336" t="e">
            <v>#VALUE!</v>
          </cell>
          <cell r="AG336">
            <v>0</v>
          </cell>
          <cell r="AH336">
            <v>0</v>
          </cell>
          <cell r="AI336">
            <v>0</v>
          </cell>
          <cell r="AJ336">
            <v>0</v>
          </cell>
          <cell r="AK336">
            <v>0</v>
          </cell>
          <cell r="AL336" t="str">
            <v>-</v>
          </cell>
          <cell r="AM336" t="str">
            <v>-</v>
          </cell>
          <cell r="AN336" t="str">
            <v/>
          </cell>
          <cell r="AO336">
            <v>0</v>
          </cell>
          <cell r="AP336" t="str">
            <v>-</v>
          </cell>
          <cell r="AQ336">
            <v>0</v>
          </cell>
          <cell r="AR336" t="str">
            <v>-</v>
          </cell>
          <cell r="AS336">
            <v>0</v>
          </cell>
          <cell r="AT336" t="str">
            <v/>
          </cell>
          <cell r="AU336">
            <v>0</v>
          </cell>
          <cell r="AV336" t="str">
            <v>-</v>
          </cell>
          <cell r="AW336">
            <v>0</v>
          </cell>
          <cell r="AX336" t="str">
            <v>-</v>
          </cell>
          <cell r="AY336">
            <v>0</v>
          </cell>
          <cell r="AZ336" t="str">
            <v/>
          </cell>
          <cell r="BA336">
            <v>0</v>
          </cell>
          <cell r="BB336" t="str">
            <v>-</v>
          </cell>
          <cell r="BC336">
            <v>0</v>
          </cell>
          <cell r="BD336" t="str">
            <v>-</v>
          </cell>
          <cell r="BE336">
            <v>0</v>
          </cell>
          <cell r="BF336" t="str">
            <v/>
          </cell>
          <cell r="BG336">
            <v>0</v>
          </cell>
          <cell r="BH336" t="str">
            <v>-</v>
          </cell>
          <cell r="BI336">
            <v>0</v>
          </cell>
          <cell r="BJ336" t="str">
            <v>-</v>
          </cell>
          <cell r="BK336">
            <v>0</v>
          </cell>
          <cell r="BL336">
            <v>0</v>
          </cell>
          <cell r="BM336" t="str">
            <v>-</v>
          </cell>
          <cell r="BN336">
            <v>15</v>
          </cell>
          <cell r="BO336" t="str">
            <v/>
          </cell>
          <cell r="BP336">
            <v>0</v>
          </cell>
          <cell r="BQ336">
            <v>0</v>
          </cell>
          <cell r="BR336" t="str">
            <v>-</v>
          </cell>
          <cell r="BS336">
            <v>0</v>
          </cell>
          <cell r="BT336">
            <v>0</v>
          </cell>
          <cell r="BU336" t="str">
            <v>-</v>
          </cell>
        </row>
        <row r="337">
          <cell r="A337" t="str">
            <v>252MD</v>
          </cell>
          <cell r="B337">
            <v>252</v>
          </cell>
          <cell r="C337" t="str">
            <v>MD</v>
          </cell>
          <cell r="D337" t="str">
            <v>Total Electric</v>
          </cell>
          <cell r="E337" t="str">
            <v xml:space="preserve">Comprehensive Data Center </v>
          </cell>
          <cell r="F337" t="str">
            <v>Commercial</v>
          </cell>
          <cell r="G337" t="str">
            <v>Y</v>
          </cell>
          <cell r="M337" t="str">
            <v>NC,RENO</v>
          </cell>
          <cell r="N337" t="str">
            <v>Data Center built to standard building practices</v>
          </cell>
          <cell r="O337">
            <v>2020</v>
          </cell>
          <cell r="P337">
            <v>2029</v>
          </cell>
          <cell r="Q337" t="str">
            <v>Large Office</v>
          </cell>
          <cell r="R337" t="str">
            <v/>
          </cell>
          <cell r="S337">
            <v>0</v>
          </cell>
          <cell r="T337">
            <v>0</v>
          </cell>
          <cell r="U337">
            <v>0</v>
          </cell>
          <cell r="V337">
            <v>0</v>
          </cell>
          <cell r="W337">
            <v>0.3</v>
          </cell>
          <cell r="X337" t="str">
            <v>-</v>
          </cell>
          <cell r="Y337" t="str">
            <v>-</v>
          </cell>
          <cell r="Z337" t="e">
            <v>#VALUE!</v>
          </cell>
          <cell r="AA337">
            <v>0</v>
          </cell>
          <cell r="AB337">
            <v>0</v>
          </cell>
          <cell r="AC337">
            <v>0</v>
          </cell>
          <cell r="AD337">
            <v>0.4</v>
          </cell>
          <cell r="AE337" t="str">
            <v>-</v>
          </cell>
          <cell r="AF337" t="e">
            <v>#VALUE!</v>
          </cell>
          <cell r="AG337">
            <v>0</v>
          </cell>
          <cell r="AH337">
            <v>0</v>
          </cell>
          <cell r="AI337">
            <v>0</v>
          </cell>
          <cell r="AJ337">
            <v>0</v>
          </cell>
          <cell r="AK337">
            <v>0</v>
          </cell>
          <cell r="AL337" t="str">
            <v>-</v>
          </cell>
          <cell r="AM337" t="str">
            <v>-</v>
          </cell>
          <cell r="AN337" t="str">
            <v/>
          </cell>
          <cell r="AO337">
            <v>0</v>
          </cell>
          <cell r="AP337" t="str">
            <v>-</v>
          </cell>
          <cell r="AQ337">
            <v>0</v>
          </cell>
          <cell r="AR337" t="str">
            <v>-</v>
          </cell>
          <cell r="AS337">
            <v>0</v>
          </cell>
          <cell r="AT337" t="str">
            <v/>
          </cell>
          <cell r="AU337">
            <v>0</v>
          </cell>
          <cell r="AV337" t="str">
            <v>-</v>
          </cell>
          <cell r="AW337">
            <v>0</v>
          </cell>
          <cell r="AX337" t="str">
            <v>-</v>
          </cell>
          <cell r="AY337">
            <v>0</v>
          </cell>
          <cell r="AZ337" t="str">
            <v/>
          </cell>
          <cell r="BA337">
            <v>0</v>
          </cell>
          <cell r="BB337" t="str">
            <v>-</v>
          </cell>
          <cell r="BC337">
            <v>0</v>
          </cell>
          <cell r="BD337" t="str">
            <v>-</v>
          </cell>
          <cell r="BE337">
            <v>0</v>
          </cell>
          <cell r="BF337" t="str">
            <v/>
          </cell>
          <cell r="BG337">
            <v>0</v>
          </cell>
          <cell r="BH337" t="str">
            <v>-</v>
          </cell>
          <cell r="BI337">
            <v>0</v>
          </cell>
          <cell r="BJ337" t="str">
            <v>-</v>
          </cell>
          <cell r="BK337">
            <v>0</v>
          </cell>
          <cell r="BL337">
            <v>0</v>
          </cell>
          <cell r="BM337" t="str">
            <v>-</v>
          </cell>
          <cell r="BN337">
            <v>15</v>
          </cell>
          <cell r="BO337" t="str">
            <v/>
          </cell>
          <cell r="BP337">
            <v>0</v>
          </cell>
          <cell r="BQ337">
            <v>0</v>
          </cell>
          <cell r="BR337" t="str">
            <v>-</v>
          </cell>
          <cell r="BS337">
            <v>0</v>
          </cell>
          <cell r="BT337">
            <v>0</v>
          </cell>
          <cell r="BU337" t="str">
            <v>-</v>
          </cell>
        </row>
        <row r="338">
          <cell r="A338" t="str">
            <v>253MD</v>
          </cell>
          <cell r="B338">
            <v>253</v>
          </cell>
          <cell r="C338" t="str">
            <v>MD</v>
          </cell>
          <cell r="D338" t="str">
            <v>Total FF</v>
          </cell>
          <cell r="E338" t="str">
            <v xml:space="preserve">Comprehensive Data Center </v>
          </cell>
          <cell r="F338" t="str">
            <v>Commercial</v>
          </cell>
          <cell r="G338" t="str">
            <v>Y</v>
          </cell>
          <cell r="M338" t="str">
            <v>NC,RENO</v>
          </cell>
          <cell r="N338" t="str">
            <v>Data Center built to standard building practices</v>
          </cell>
          <cell r="O338">
            <v>2020</v>
          </cell>
          <cell r="P338">
            <v>2029</v>
          </cell>
          <cell r="Q338" t="str">
            <v>Large Office</v>
          </cell>
          <cell r="R338" t="str">
            <v/>
          </cell>
          <cell r="S338">
            <v>0</v>
          </cell>
          <cell r="T338">
            <v>0</v>
          </cell>
          <cell r="U338">
            <v>0</v>
          </cell>
          <cell r="V338">
            <v>0</v>
          </cell>
          <cell r="W338">
            <v>0</v>
          </cell>
          <cell r="X338" t="str">
            <v>-</v>
          </cell>
          <cell r="Y338" t="str">
            <v>-</v>
          </cell>
          <cell r="Z338" t="e">
            <v>#VALUE!</v>
          </cell>
          <cell r="AA338">
            <v>0</v>
          </cell>
          <cell r="AB338">
            <v>0</v>
          </cell>
          <cell r="AC338">
            <v>0</v>
          </cell>
          <cell r="AD338">
            <v>0</v>
          </cell>
          <cell r="AE338" t="str">
            <v>-</v>
          </cell>
          <cell r="AF338" t="e">
            <v>#VALUE!</v>
          </cell>
          <cell r="AG338">
            <v>0</v>
          </cell>
          <cell r="AH338">
            <v>0</v>
          </cell>
          <cell r="AI338">
            <v>0</v>
          </cell>
          <cell r="AJ338">
            <v>0</v>
          </cell>
          <cell r="AK338">
            <v>0</v>
          </cell>
          <cell r="AL338" t="str">
            <v>-</v>
          </cell>
          <cell r="AM338" t="str">
            <v>-</v>
          </cell>
          <cell r="AN338" t="str">
            <v/>
          </cell>
          <cell r="AO338">
            <v>0</v>
          </cell>
          <cell r="AP338" t="str">
            <v>-</v>
          </cell>
          <cell r="AQ338">
            <v>0</v>
          </cell>
          <cell r="AR338" t="str">
            <v>-</v>
          </cell>
          <cell r="AS338">
            <v>0</v>
          </cell>
          <cell r="AT338" t="str">
            <v/>
          </cell>
          <cell r="AU338">
            <v>0</v>
          </cell>
          <cell r="AV338" t="str">
            <v>-</v>
          </cell>
          <cell r="AW338">
            <v>0</v>
          </cell>
          <cell r="AX338" t="str">
            <v>-</v>
          </cell>
          <cell r="AY338">
            <v>0</v>
          </cell>
          <cell r="AZ338" t="str">
            <v/>
          </cell>
          <cell r="BA338">
            <v>0</v>
          </cell>
          <cell r="BB338" t="str">
            <v>-</v>
          </cell>
          <cell r="BC338">
            <v>0</v>
          </cell>
          <cell r="BD338" t="str">
            <v>-</v>
          </cell>
          <cell r="BE338">
            <v>0</v>
          </cell>
          <cell r="BF338" t="str">
            <v/>
          </cell>
          <cell r="BG338">
            <v>0</v>
          </cell>
          <cell r="BH338" t="str">
            <v>-</v>
          </cell>
          <cell r="BI338">
            <v>0</v>
          </cell>
          <cell r="BJ338" t="str">
            <v>-</v>
          </cell>
          <cell r="BK338">
            <v>0</v>
          </cell>
          <cell r="BL338">
            <v>0</v>
          </cell>
          <cell r="BM338" t="str">
            <v>-</v>
          </cell>
          <cell r="BN338">
            <v>15</v>
          </cell>
          <cell r="BO338" t="str">
            <v/>
          </cell>
          <cell r="BP338">
            <v>0</v>
          </cell>
          <cell r="BQ338">
            <v>0</v>
          </cell>
          <cell r="BR338" t="str">
            <v>-</v>
          </cell>
          <cell r="BS338">
            <v>0</v>
          </cell>
          <cell r="BT338">
            <v>0</v>
          </cell>
          <cell r="BU338" t="str">
            <v>-</v>
          </cell>
        </row>
        <row r="339">
          <cell r="A339" t="str">
            <v>254MD</v>
          </cell>
          <cell r="B339">
            <v>254</v>
          </cell>
          <cell r="C339" t="str">
            <v>MD</v>
          </cell>
          <cell r="D339" t="str">
            <v>Total Electric</v>
          </cell>
          <cell r="E339" t="str">
            <v xml:space="preserve">Comprehensive Data Center </v>
          </cell>
          <cell r="F339" t="str">
            <v>Commercial</v>
          </cell>
          <cell r="G339" t="str">
            <v>Y</v>
          </cell>
          <cell r="M339" t="str">
            <v>NC,RENO</v>
          </cell>
          <cell r="N339" t="str">
            <v>Data Center built to standard building practices</v>
          </cell>
          <cell r="O339">
            <v>2020</v>
          </cell>
          <cell r="P339">
            <v>2029</v>
          </cell>
          <cell r="Q339" t="str">
            <v>Large Office</v>
          </cell>
          <cell r="R339" t="str">
            <v/>
          </cell>
          <cell r="S339">
            <v>0</v>
          </cell>
          <cell r="T339">
            <v>0</v>
          </cell>
          <cell r="U339">
            <v>0</v>
          </cell>
          <cell r="V339">
            <v>0</v>
          </cell>
          <cell r="W339">
            <v>0.3</v>
          </cell>
          <cell r="X339" t="str">
            <v>-</v>
          </cell>
          <cell r="Y339" t="str">
            <v>-</v>
          </cell>
          <cell r="Z339" t="e">
            <v>#VALUE!</v>
          </cell>
          <cell r="AA339">
            <v>0</v>
          </cell>
          <cell r="AB339">
            <v>0</v>
          </cell>
          <cell r="AC339">
            <v>0</v>
          </cell>
          <cell r="AD339">
            <v>0.4</v>
          </cell>
          <cell r="AE339" t="str">
            <v>-</v>
          </cell>
          <cell r="AF339" t="e">
            <v>#VALUE!</v>
          </cell>
          <cell r="AG339">
            <v>0</v>
          </cell>
          <cell r="AH339">
            <v>0</v>
          </cell>
          <cell r="AI339">
            <v>0</v>
          </cell>
          <cell r="AJ339">
            <v>0</v>
          </cell>
          <cell r="AK339">
            <v>0</v>
          </cell>
          <cell r="AL339" t="str">
            <v>-</v>
          </cell>
          <cell r="AM339" t="str">
            <v>-</v>
          </cell>
          <cell r="AN339" t="str">
            <v/>
          </cell>
          <cell r="AO339">
            <v>0</v>
          </cell>
          <cell r="AP339" t="str">
            <v>-</v>
          </cell>
          <cell r="AQ339">
            <v>0</v>
          </cell>
          <cell r="AR339" t="str">
            <v>-</v>
          </cell>
          <cell r="AS339">
            <v>0</v>
          </cell>
          <cell r="AT339" t="str">
            <v/>
          </cell>
          <cell r="AU339">
            <v>0</v>
          </cell>
          <cell r="AV339" t="str">
            <v>-</v>
          </cell>
          <cell r="AW339">
            <v>0</v>
          </cell>
          <cell r="AX339" t="str">
            <v>-</v>
          </cell>
          <cell r="AY339">
            <v>0</v>
          </cell>
          <cell r="AZ339" t="str">
            <v/>
          </cell>
          <cell r="BA339">
            <v>0</v>
          </cell>
          <cell r="BB339" t="str">
            <v>-</v>
          </cell>
          <cell r="BC339">
            <v>0</v>
          </cell>
          <cell r="BD339" t="str">
            <v>-</v>
          </cell>
          <cell r="BE339">
            <v>0</v>
          </cell>
          <cell r="BF339" t="str">
            <v/>
          </cell>
          <cell r="BG339">
            <v>0</v>
          </cell>
          <cell r="BH339" t="str">
            <v>-</v>
          </cell>
          <cell r="BI339">
            <v>0</v>
          </cell>
          <cell r="BJ339" t="str">
            <v>-</v>
          </cell>
          <cell r="BK339">
            <v>0</v>
          </cell>
          <cell r="BL339">
            <v>0</v>
          </cell>
          <cell r="BM339" t="str">
            <v>-</v>
          </cell>
          <cell r="BN339">
            <v>15</v>
          </cell>
          <cell r="BO339" t="str">
            <v/>
          </cell>
          <cell r="BP339">
            <v>0</v>
          </cell>
          <cell r="BQ339">
            <v>0</v>
          </cell>
          <cell r="BR339" t="str">
            <v>-</v>
          </cell>
          <cell r="BS339">
            <v>0</v>
          </cell>
          <cell r="BT339">
            <v>0</v>
          </cell>
          <cell r="BU339" t="str">
            <v>-</v>
          </cell>
        </row>
        <row r="340">
          <cell r="A340" t="str">
            <v>255MD</v>
          </cell>
          <cell r="B340">
            <v>255</v>
          </cell>
          <cell r="C340" t="str">
            <v>MD</v>
          </cell>
          <cell r="D340" t="str">
            <v>Total FF</v>
          </cell>
          <cell r="E340" t="str">
            <v xml:space="preserve">Comprehensive Data Center </v>
          </cell>
          <cell r="F340" t="str">
            <v>Commercial</v>
          </cell>
          <cell r="G340" t="str">
            <v>Y</v>
          </cell>
          <cell r="M340" t="str">
            <v>NC,RENO</v>
          </cell>
          <cell r="N340" t="str">
            <v>Data Center built to standard building practices</v>
          </cell>
          <cell r="O340">
            <v>2020</v>
          </cell>
          <cell r="P340">
            <v>2029</v>
          </cell>
          <cell r="Q340" t="str">
            <v>Large Office</v>
          </cell>
          <cell r="R340" t="str">
            <v/>
          </cell>
          <cell r="S340">
            <v>0</v>
          </cell>
          <cell r="T340">
            <v>0</v>
          </cell>
          <cell r="U340">
            <v>0</v>
          </cell>
          <cell r="V340">
            <v>0</v>
          </cell>
          <cell r="W340">
            <v>0</v>
          </cell>
          <cell r="X340" t="str">
            <v>-</v>
          </cell>
          <cell r="Y340" t="str">
            <v>-</v>
          </cell>
          <cell r="Z340" t="e">
            <v>#VALUE!</v>
          </cell>
          <cell r="AA340">
            <v>0</v>
          </cell>
          <cell r="AB340">
            <v>0</v>
          </cell>
          <cell r="AC340">
            <v>0</v>
          </cell>
          <cell r="AD340">
            <v>0</v>
          </cell>
          <cell r="AE340" t="str">
            <v>-</v>
          </cell>
          <cell r="AF340" t="e">
            <v>#VALUE!</v>
          </cell>
          <cell r="AG340">
            <v>0</v>
          </cell>
          <cell r="AH340">
            <v>0</v>
          </cell>
          <cell r="AI340">
            <v>0</v>
          </cell>
          <cell r="AJ340">
            <v>0</v>
          </cell>
          <cell r="AK340">
            <v>0</v>
          </cell>
          <cell r="AL340" t="str">
            <v>-</v>
          </cell>
          <cell r="AM340" t="str">
            <v>-</v>
          </cell>
          <cell r="AN340" t="str">
            <v/>
          </cell>
          <cell r="AO340">
            <v>0</v>
          </cell>
          <cell r="AP340" t="str">
            <v>-</v>
          </cell>
          <cell r="AQ340">
            <v>0</v>
          </cell>
          <cell r="AR340" t="str">
            <v>-</v>
          </cell>
          <cell r="AS340">
            <v>0</v>
          </cell>
          <cell r="AT340" t="str">
            <v/>
          </cell>
          <cell r="AU340">
            <v>0</v>
          </cell>
          <cell r="AV340" t="str">
            <v>-</v>
          </cell>
          <cell r="AW340">
            <v>0</v>
          </cell>
          <cell r="AX340" t="str">
            <v>-</v>
          </cell>
          <cell r="AY340">
            <v>0</v>
          </cell>
          <cell r="AZ340" t="str">
            <v/>
          </cell>
          <cell r="BA340">
            <v>0</v>
          </cell>
          <cell r="BB340" t="str">
            <v>-</v>
          </cell>
          <cell r="BC340">
            <v>0</v>
          </cell>
          <cell r="BD340" t="str">
            <v>-</v>
          </cell>
          <cell r="BE340">
            <v>0</v>
          </cell>
          <cell r="BF340" t="str">
            <v/>
          </cell>
          <cell r="BG340">
            <v>0</v>
          </cell>
          <cell r="BH340" t="str">
            <v>-</v>
          </cell>
          <cell r="BI340">
            <v>0</v>
          </cell>
          <cell r="BJ340" t="str">
            <v>-</v>
          </cell>
          <cell r="BK340">
            <v>0</v>
          </cell>
          <cell r="BL340">
            <v>0</v>
          </cell>
          <cell r="BM340" t="str">
            <v>-</v>
          </cell>
          <cell r="BN340">
            <v>15</v>
          </cell>
          <cell r="BO340" t="str">
            <v/>
          </cell>
          <cell r="BP340">
            <v>0</v>
          </cell>
          <cell r="BQ340">
            <v>0</v>
          </cell>
          <cell r="BR340" t="str">
            <v>-</v>
          </cell>
          <cell r="BS340">
            <v>0</v>
          </cell>
          <cell r="BT340">
            <v>0</v>
          </cell>
          <cell r="BU340" t="str">
            <v>-</v>
          </cell>
        </row>
        <row r="341">
          <cell r="A341" t="str">
            <v>256MD</v>
          </cell>
          <cell r="B341">
            <v>256</v>
          </cell>
          <cell r="C341" t="str">
            <v>MD</v>
          </cell>
          <cell r="D341" t="str">
            <v>Total Electric</v>
          </cell>
          <cell r="E341" t="str">
            <v xml:space="preserve">Comprehensive Data Center </v>
          </cell>
          <cell r="F341" t="str">
            <v>Commercial</v>
          </cell>
          <cell r="G341" t="str">
            <v>Y</v>
          </cell>
          <cell r="M341" t="str">
            <v>NC,RENO</v>
          </cell>
          <cell r="N341" t="str">
            <v>Data Center built to standard building practices</v>
          </cell>
          <cell r="O341">
            <v>2020</v>
          </cell>
          <cell r="P341">
            <v>2029</v>
          </cell>
          <cell r="Q341" t="str">
            <v>Large Office</v>
          </cell>
          <cell r="R341" t="str">
            <v/>
          </cell>
          <cell r="S341">
            <v>0</v>
          </cell>
          <cell r="T341">
            <v>0</v>
          </cell>
          <cell r="U341">
            <v>0</v>
          </cell>
          <cell r="V341">
            <v>0</v>
          </cell>
          <cell r="W341">
            <v>0.3</v>
          </cell>
          <cell r="X341" t="str">
            <v>-</v>
          </cell>
          <cell r="Y341" t="str">
            <v>-</v>
          </cell>
          <cell r="Z341" t="e">
            <v>#VALUE!</v>
          </cell>
          <cell r="AA341">
            <v>0</v>
          </cell>
          <cell r="AB341">
            <v>0</v>
          </cell>
          <cell r="AC341">
            <v>0</v>
          </cell>
          <cell r="AD341">
            <v>0.4</v>
          </cell>
          <cell r="AE341" t="str">
            <v>-</v>
          </cell>
          <cell r="AF341" t="e">
            <v>#VALUE!</v>
          </cell>
          <cell r="AG341">
            <v>0</v>
          </cell>
          <cell r="AH341">
            <v>0</v>
          </cell>
          <cell r="AI341">
            <v>0</v>
          </cell>
          <cell r="AJ341">
            <v>0</v>
          </cell>
          <cell r="AK341">
            <v>0</v>
          </cell>
          <cell r="AL341" t="str">
            <v>-</v>
          </cell>
          <cell r="AM341" t="str">
            <v>-</v>
          </cell>
          <cell r="AN341" t="str">
            <v/>
          </cell>
          <cell r="AO341">
            <v>0</v>
          </cell>
          <cell r="AP341" t="str">
            <v>-</v>
          </cell>
          <cell r="AQ341">
            <v>0</v>
          </cell>
          <cell r="AR341" t="str">
            <v>-</v>
          </cell>
          <cell r="AS341">
            <v>0</v>
          </cell>
          <cell r="AT341" t="str">
            <v/>
          </cell>
          <cell r="AU341">
            <v>0</v>
          </cell>
          <cell r="AV341" t="str">
            <v>-</v>
          </cell>
          <cell r="AW341">
            <v>0</v>
          </cell>
          <cell r="AX341" t="str">
            <v>-</v>
          </cell>
          <cell r="AY341">
            <v>0</v>
          </cell>
          <cell r="AZ341" t="str">
            <v/>
          </cell>
          <cell r="BA341">
            <v>0</v>
          </cell>
          <cell r="BB341" t="str">
            <v>-</v>
          </cell>
          <cell r="BC341">
            <v>0</v>
          </cell>
          <cell r="BD341" t="str">
            <v>-</v>
          </cell>
          <cell r="BE341">
            <v>0</v>
          </cell>
          <cell r="BF341" t="str">
            <v/>
          </cell>
          <cell r="BG341">
            <v>0</v>
          </cell>
          <cell r="BH341" t="str">
            <v>-</v>
          </cell>
          <cell r="BI341">
            <v>0</v>
          </cell>
          <cell r="BJ341" t="str">
            <v>-</v>
          </cell>
          <cell r="BK341">
            <v>0</v>
          </cell>
          <cell r="BL341">
            <v>0</v>
          </cell>
          <cell r="BM341" t="str">
            <v>-</v>
          </cell>
          <cell r="BN341">
            <v>15</v>
          </cell>
          <cell r="BO341" t="str">
            <v/>
          </cell>
          <cell r="BP341">
            <v>0</v>
          </cell>
          <cell r="BQ341">
            <v>0</v>
          </cell>
          <cell r="BR341" t="str">
            <v>-</v>
          </cell>
          <cell r="BS341">
            <v>0</v>
          </cell>
          <cell r="BT341">
            <v>0</v>
          </cell>
          <cell r="BU341" t="str">
            <v>-</v>
          </cell>
        </row>
        <row r="342">
          <cell r="A342" t="str">
            <v>257MD</v>
          </cell>
          <cell r="B342">
            <v>257</v>
          </cell>
          <cell r="C342" t="str">
            <v>MD</v>
          </cell>
          <cell r="D342" t="str">
            <v>Total FF</v>
          </cell>
          <cell r="E342" t="str">
            <v xml:space="preserve">Comprehensive Data Center </v>
          </cell>
          <cell r="F342" t="str">
            <v>Commercial</v>
          </cell>
          <cell r="G342" t="str">
            <v>Y</v>
          </cell>
          <cell r="M342" t="str">
            <v>NC,RENO</v>
          </cell>
          <cell r="N342" t="str">
            <v>Data Center built to standard building practices</v>
          </cell>
          <cell r="O342">
            <v>2020</v>
          </cell>
          <cell r="P342">
            <v>2029</v>
          </cell>
          <cell r="Q342" t="str">
            <v>Large Office</v>
          </cell>
          <cell r="R342" t="str">
            <v/>
          </cell>
          <cell r="S342">
            <v>0</v>
          </cell>
          <cell r="T342">
            <v>0</v>
          </cell>
          <cell r="U342">
            <v>0</v>
          </cell>
          <cell r="V342">
            <v>0</v>
          </cell>
          <cell r="W342">
            <v>0</v>
          </cell>
          <cell r="X342" t="str">
            <v>-</v>
          </cell>
          <cell r="Y342" t="str">
            <v>-</v>
          </cell>
          <cell r="Z342" t="e">
            <v>#VALUE!</v>
          </cell>
          <cell r="AA342">
            <v>0</v>
          </cell>
          <cell r="AB342">
            <v>0</v>
          </cell>
          <cell r="AC342">
            <v>0</v>
          </cell>
          <cell r="AD342">
            <v>0</v>
          </cell>
          <cell r="AE342" t="str">
            <v>-</v>
          </cell>
          <cell r="AF342" t="e">
            <v>#VALUE!</v>
          </cell>
          <cell r="AG342">
            <v>0</v>
          </cell>
          <cell r="AH342">
            <v>0</v>
          </cell>
          <cell r="AI342">
            <v>0</v>
          </cell>
          <cell r="AJ342">
            <v>0</v>
          </cell>
          <cell r="AK342">
            <v>0</v>
          </cell>
          <cell r="AL342" t="str">
            <v>-</v>
          </cell>
          <cell r="AM342" t="str">
            <v>-</v>
          </cell>
          <cell r="AN342" t="str">
            <v/>
          </cell>
          <cell r="AO342">
            <v>0</v>
          </cell>
          <cell r="AP342" t="str">
            <v>-</v>
          </cell>
          <cell r="AQ342">
            <v>0</v>
          </cell>
          <cell r="AR342" t="str">
            <v>-</v>
          </cell>
          <cell r="AS342">
            <v>0</v>
          </cell>
          <cell r="AT342" t="str">
            <v/>
          </cell>
          <cell r="AU342">
            <v>0</v>
          </cell>
          <cell r="AV342" t="str">
            <v>-</v>
          </cell>
          <cell r="AW342">
            <v>0</v>
          </cell>
          <cell r="AX342" t="str">
            <v>-</v>
          </cell>
          <cell r="AY342">
            <v>0</v>
          </cell>
          <cell r="AZ342" t="str">
            <v/>
          </cell>
          <cell r="BA342">
            <v>0</v>
          </cell>
          <cell r="BB342" t="str">
            <v>-</v>
          </cell>
          <cell r="BC342">
            <v>0</v>
          </cell>
          <cell r="BD342" t="str">
            <v>-</v>
          </cell>
          <cell r="BE342">
            <v>0</v>
          </cell>
          <cell r="BF342" t="str">
            <v/>
          </cell>
          <cell r="BG342">
            <v>0</v>
          </cell>
          <cell r="BH342" t="str">
            <v>-</v>
          </cell>
          <cell r="BI342">
            <v>0</v>
          </cell>
          <cell r="BJ342" t="str">
            <v>-</v>
          </cell>
          <cell r="BK342">
            <v>0</v>
          </cell>
          <cell r="BL342">
            <v>0</v>
          </cell>
          <cell r="BM342" t="str">
            <v>-</v>
          </cell>
          <cell r="BN342">
            <v>15</v>
          </cell>
          <cell r="BO342" t="str">
            <v/>
          </cell>
          <cell r="BP342">
            <v>0</v>
          </cell>
          <cell r="BQ342">
            <v>0</v>
          </cell>
          <cell r="BR342" t="str">
            <v>-</v>
          </cell>
          <cell r="BS342">
            <v>0</v>
          </cell>
          <cell r="BT342">
            <v>0</v>
          </cell>
          <cell r="BU342" t="str">
            <v>-</v>
          </cell>
        </row>
        <row r="343">
          <cell r="A343" t="str">
            <v>251RET</v>
          </cell>
          <cell r="B343">
            <v>251</v>
          </cell>
          <cell r="C343" t="str">
            <v>RET</v>
          </cell>
          <cell r="D343" t="str">
            <v>Total Electric</v>
          </cell>
          <cell r="E343" t="str">
            <v xml:space="preserve">Comprehensive Data Center </v>
          </cell>
          <cell r="F343" t="str">
            <v>Commercial</v>
          </cell>
          <cell r="G343" t="str">
            <v>Y</v>
          </cell>
          <cell r="M343" t="str">
            <v>RET</v>
          </cell>
          <cell r="N343" t="str">
            <v>Existing datacenter</v>
          </cell>
          <cell r="O343">
            <v>2020</v>
          </cell>
          <cell r="P343">
            <v>2029</v>
          </cell>
          <cell r="Q343" t="str">
            <v>Large Office</v>
          </cell>
          <cell r="R343" t="str">
            <v/>
          </cell>
          <cell r="S343">
            <v>0</v>
          </cell>
          <cell r="T343">
            <v>0</v>
          </cell>
          <cell r="U343">
            <v>0</v>
          </cell>
          <cell r="V343">
            <v>0</v>
          </cell>
          <cell r="W343">
            <v>0.6</v>
          </cell>
          <cell r="X343" t="str">
            <v>-</v>
          </cell>
          <cell r="Y343" t="str">
            <v>NREL Data Center Efficiency; NYSERDA Case Studies, NY Commercial Baseline Data, LBL Data Center Study</v>
          </cell>
          <cell r="Z343" t="e">
            <v>#VALUE!</v>
          </cell>
          <cell r="AA343">
            <v>0</v>
          </cell>
          <cell r="AB343">
            <v>0</v>
          </cell>
          <cell r="AC343">
            <v>0</v>
          </cell>
          <cell r="AD343">
            <v>0.86726682047240122</v>
          </cell>
          <cell r="AE343" t="str">
            <v>NYSERDA Case Studies, NY Commercial Baseline Data</v>
          </cell>
          <cell r="AF343" t="e">
            <v>#VALUE!</v>
          </cell>
          <cell r="AG343">
            <v>0</v>
          </cell>
          <cell r="AH343">
            <v>0</v>
          </cell>
          <cell r="AI343">
            <v>0</v>
          </cell>
          <cell r="AJ343">
            <v>0</v>
          </cell>
          <cell r="AK343">
            <v>0</v>
          </cell>
          <cell r="AL343" t="str">
            <v>-</v>
          </cell>
          <cell r="AM343" t="str">
            <v>-</v>
          </cell>
          <cell r="AN343" t="str">
            <v/>
          </cell>
          <cell r="AO343">
            <v>0</v>
          </cell>
          <cell r="AP343" t="str">
            <v>-</v>
          </cell>
          <cell r="AQ343">
            <v>0</v>
          </cell>
          <cell r="AR343" t="str">
            <v>-</v>
          </cell>
          <cell r="AS343">
            <v>0</v>
          </cell>
          <cell r="AT343" t="str">
            <v/>
          </cell>
          <cell r="AU343">
            <v>0</v>
          </cell>
          <cell r="AV343" t="str">
            <v>-</v>
          </cell>
          <cell r="AW343">
            <v>0</v>
          </cell>
          <cell r="AX343" t="str">
            <v>-</v>
          </cell>
          <cell r="AY343">
            <v>0</v>
          </cell>
          <cell r="AZ343" t="str">
            <v/>
          </cell>
          <cell r="BA343">
            <v>0</v>
          </cell>
          <cell r="BB343" t="str">
            <v>-</v>
          </cell>
          <cell r="BC343">
            <v>0</v>
          </cell>
          <cell r="BD343" t="str">
            <v>-</v>
          </cell>
          <cell r="BE343">
            <v>0</v>
          </cell>
          <cell r="BF343" t="str">
            <v/>
          </cell>
          <cell r="BG343">
            <v>0</v>
          </cell>
          <cell r="BH343" t="str">
            <v>-</v>
          </cell>
          <cell r="BI343">
            <v>0</v>
          </cell>
          <cell r="BJ343" t="str">
            <v>-</v>
          </cell>
          <cell r="BK343">
            <v>0</v>
          </cell>
          <cell r="BL343">
            <v>0</v>
          </cell>
          <cell r="BM343" t="str">
            <v>-</v>
          </cell>
          <cell r="BN343">
            <v>15</v>
          </cell>
          <cell r="BO343" t="str">
            <v/>
          </cell>
          <cell r="BP343">
            <v>0</v>
          </cell>
          <cell r="BQ343">
            <v>0</v>
          </cell>
          <cell r="BR343" t="str">
            <v>-</v>
          </cell>
          <cell r="BS343">
            <v>0</v>
          </cell>
          <cell r="BT343">
            <v>0</v>
          </cell>
          <cell r="BU343" t="str">
            <v>-</v>
          </cell>
        </row>
        <row r="344">
          <cell r="A344" t="str">
            <v>252RET</v>
          </cell>
          <cell r="B344">
            <v>252</v>
          </cell>
          <cell r="C344" t="str">
            <v>RET</v>
          </cell>
          <cell r="D344" t="str">
            <v>Total Electric</v>
          </cell>
          <cell r="E344" t="str">
            <v xml:space="preserve">Comprehensive Data Center </v>
          </cell>
          <cell r="F344" t="str">
            <v>Commercial</v>
          </cell>
          <cell r="G344" t="str">
            <v>Y</v>
          </cell>
          <cell r="M344" t="str">
            <v>RET</v>
          </cell>
          <cell r="N344" t="str">
            <v>Existing datacenter</v>
          </cell>
          <cell r="O344">
            <v>2020</v>
          </cell>
          <cell r="P344">
            <v>2029</v>
          </cell>
          <cell r="Q344" t="str">
            <v>Large Office</v>
          </cell>
          <cell r="R344" t="str">
            <v/>
          </cell>
          <cell r="S344">
            <v>0</v>
          </cell>
          <cell r="T344">
            <v>0</v>
          </cell>
          <cell r="U344">
            <v>0</v>
          </cell>
          <cell r="V344">
            <v>0</v>
          </cell>
          <cell r="W344">
            <v>0.6</v>
          </cell>
          <cell r="X344" t="str">
            <v>-</v>
          </cell>
          <cell r="Y344" t="str">
            <v>-</v>
          </cell>
          <cell r="Z344" t="e">
            <v>#VALUE!</v>
          </cell>
          <cell r="AA344">
            <v>0</v>
          </cell>
          <cell r="AB344">
            <v>0</v>
          </cell>
          <cell r="AC344">
            <v>0</v>
          </cell>
          <cell r="AD344">
            <v>0.86726682047240122</v>
          </cell>
          <cell r="AE344" t="str">
            <v>-</v>
          </cell>
          <cell r="AF344" t="e">
            <v>#VALUE!</v>
          </cell>
          <cell r="AG344">
            <v>0</v>
          </cell>
          <cell r="AH344">
            <v>0</v>
          </cell>
          <cell r="AI344">
            <v>0</v>
          </cell>
          <cell r="AJ344">
            <v>0</v>
          </cell>
          <cell r="AK344">
            <v>0</v>
          </cell>
          <cell r="AL344" t="str">
            <v>-</v>
          </cell>
          <cell r="AM344" t="str">
            <v>-</v>
          </cell>
          <cell r="AN344" t="str">
            <v/>
          </cell>
          <cell r="AO344">
            <v>0</v>
          </cell>
          <cell r="AP344" t="str">
            <v>-</v>
          </cell>
          <cell r="AQ344">
            <v>0</v>
          </cell>
          <cell r="AR344" t="str">
            <v>-</v>
          </cell>
          <cell r="AS344">
            <v>0</v>
          </cell>
          <cell r="AT344" t="str">
            <v/>
          </cell>
          <cell r="AU344">
            <v>0</v>
          </cell>
          <cell r="AV344" t="str">
            <v>-</v>
          </cell>
          <cell r="AW344">
            <v>0</v>
          </cell>
          <cell r="AX344" t="str">
            <v>-</v>
          </cell>
          <cell r="AY344">
            <v>0</v>
          </cell>
          <cell r="AZ344" t="str">
            <v/>
          </cell>
          <cell r="BA344">
            <v>0</v>
          </cell>
          <cell r="BB344" t="str">
            <v>-</v>
          </cell>
          <cell r="BC344">
            <v>0</v>
          </cell>
          <cell r="BD344" t="str">
            <v>-</v>
          </cell>
          <cell r="BE344">
            <v>0</v>
          </cell>
          <cell r="BF344" t="str">
            <v/>
          </cell>
          <cell r="BG344">
            <v>0</v>
          </cell>
          <cell r="BH344" t="str">
            <v>-</v>
          </cell>
          <cell r="BI344">
            <v>0</v>
          </cell>
          <cell r="BJ344" t="str">
            <v>-</v>
          </cell>
          <cell r="BK344">
            <v>0</v>
          </cell>
          <cell r="BL344">
            <v>0</v>
          </cell>
          <cell r="BM344" t="str">
            <v>-</v>
          </cell>
          <cell r="BN344">
            <v>15</v>
          </cell>
          <cell r="BO344" t="str">
            <v/>
          </cell>
          <cell r="BP344">
            <v>0</v>
          </cell>
          <cell r="BQ344">
            <v>0</v>
          </cell>
          <cell r="BR344" t="str">
            <v>-</v>
          </cell>
          <cell r="BS344">
            <v>0</v>
          </cell>
          <cell r="BT344">
            <v>0</v>
          </cell>
          <cell r="BU344" t="str">
            <v>-</v>
          </cell>
        </row>
        <row r="345">
          <cell r="A345" t="str">
            <v>253RET</v>
          </cell>
          <cell r="B345">
            <v>253</v>
          </cell>
          <cell r="C345" t="str">
            <v>RET</v>
          </cell>
          <cell r="D345" t="str">
            <v>Total FF</v>
          </cell>
          <cell r="E345" t="str">
            <v xml:space="preserve">Comprehensive Data Center </v>
          </cell>
          <cell r="F345" t="str">
            <v>Commercial</v>
          </cell>
          <cell r="G345" t="str">
            <v>Y</v>
          </cell>
          <cell r="M345" t="str">
            <v>RET</v>
          </cell>
          <cell r="N345" t="str">
            <v>Existing datacenter</v>
          </cell>
          <cell r="O345">
            <v>2020</v>
          </cell>
          <cell r="P345">
            <v>2029</v>
          </cell>
          <cell r="Q345" t="str">
            <v>Large Office</v>
          </cell>
          <cell r="R345" t="str">
            <v/>
          </cell>
          <cell r="S345">
            <v>0</v>
          </cell>
          <cell r="T345">
            <v>0</v>
          </cell>
          <cell r="U345">
            <v>0</v>
          </cell>
          <cell r="V345">
            <v>0</v>
          </cell>
          <cell r="W345">
            <v>0</v>
          </cell>
          <cell r="X345" t="str">
            <v>-</v>
          </cell>
          <cell r="Y345" t="str">
            <v>-</v>
          </cell>
          <cell r="Z345" t="e">
            <v>#VALUE!</v>
          </cell>
          <cell r="AA345">
            <v>0</v>
          </cell>
          <cell r="AB345">
            <v>0</v>
          </cell>
          <cell r="AC345">
            <v>0</v>
          </cell>
          <cell r="AD345">
            <v>0</v>
          </cell>
          <cell r="AE345" t="str">
            <v>-</v>
          </cell>
          <cell r="AF345" t="e">
            <v>#VALUE!</v>
          </cell>
          <cell r="AG345">
            <v>0</v>
          </cell>
          <cell r="AH345">
            <v>0</v>
          </cell>
          <cell r="AI345">
            <v>0</v>
          </cell>
          <cell r="AJ345">
            <v>0</v>
          </cell>
          <cell r="AK345">
            <v>0</v>
          </cell>
          <cell r="AL345" t="str">
            <v>-</v>
          </cell>
          <cell r="AM345" t="str">
            <v>-</v>
          </cell>
          <cell r="AN345" t="str">
            <v/>
          </cell>
          <cell r="AO345">
            <v>0</v>
          </cell>
          <cell r="AP345" t="str">
            <v>-</v>
          </cell>
          <cell r="AQ345">
            <v>0</v>
          </cell>
          <cell r="AR345" t="str">
            <v>-</v>
          </cell>
          <cell r="AS345">
            <v>0</v>
          </cell>
          <cell r="AT345" t="str">
            <v/>
          </cell>
          <cell r="AU345">
            <v>0</v>
          </cell>
          <cell r="AV345" t="str">
            <v>-</v>
          </cell>
          <cell r="AW345">
            <v>0</v>
          </cell>
          <cell r="AX345" t="str">
            <v>-</v>
          </cell>
          <cell r="AY345">
            <v>0</v>
          </cell>
          <cell r="AZ345" t="str">
            <v/>
          </cell>
          <cell r="BA345">
            <v>0</v>
          </cell>
          <cell r="BB345" t="str">
            <v>-</v>
          </cell>
          <cell r="BC345">
            <v>0</v>
          </cell>
          <cell r="BD345" t="str">
            <v>-</v>
          </cell>
          <cell r="BE345">
            <v>0</v>
          </cell>
          <cell r="BF345" t="str">
            <v/>
          </cell>
          <cell r="BG345">
            <v>0</v>
          </cell>
          <cell r="BH345" t="str">
            <v>-</v>
          </cell>
          <cell r="BI345">
            <v>0</v>
          </cell>
          <cell r="BJ345" t="str">
            <v>-</v>
          </cell>
          <cell r="BK345">
            <v>0</v>
          </cell>
          <cell r="BL345">
            <v>0</v>
          </cell>
          <cell r="BM345" t="str">
            <v>-</v>
          </cell>
          <cell r="BN345">
            <v>15</v>
          </cell>
          <cell r="BO345" t="str">
            <v/>
          </cell>
          <cell r="BP345">
            <v>0</v>
          </cell>
          <cell r="BQ345">
            <v>0</v>
          </cell>
          <cell r="BR345" t="str">
            <v>-</v>
          </cell>
          <cell r="BS345">
            <v>0</v>
          </cell>
          <cell r="BT345">
            <v>0</v>
          </cell>
          <cell r="BU345" t="str">
            <v>-</v>
          </cell>
        </row>
        <row r="346">
          <cell r="A346" t="str">
            <v>254RET</v>
          </cell>
          <cell r="B346">
            <v>254</v>
          </cell>
          <cell r="C346" t="str">
            <v>RET</v>
          </cell>
          <cell r="D346" t="str">
            <v>Total Electric</v>
          </cell>
          <cell r="E346" t="str">
            <v xml:space="preserve">Comprehensive Data Center </v>
          </cell>
          <cell r="F346" t="str">
            <v>Commercial</v>
          </cell>
          <cell r="G346" t="str">
            <v>Y</v>
          </cell>
          <cell r="M346" t="str">
            <v>RET</v>
          </cell>
          <cell r="N346" t="str">
            <v>Existing datacenter</v>
          </cell>
          <cell r="O346">
            <v>2020</v>
          </cell>
          <cell r="P346">
            <v>2029</v>
          </cell>
          <cell r="Q346" t="str">
            <v>Large Office</v>
          </cell>
          <cell r="R346" t="str">
            <v/>
          </cell>
          <cell r="S346">
            <v>0</v>
          </cell>
          <cell r="T346">
            <v>0</v>
          </cell>
          <cell r="U346">
            <v>0</v>
          </cell>
          <cell r="V346">
            <v>0</v>
          </cell>
          <cell r="W346">
            <v>0.6</v>
          </cell>
          <cell r="X346" t="str">
            <v>-</v>
          </cell>
          <cell r="Y346" t="str">
            <v>-</v>
          </cell>
          <cell r="Z346" t="e">
            <v>#VALUE!</v>
          </cell>
          <cell r="AA346">
            <v>0</v>
          </cell>
          <cell r="AB346">
            <v>0</v>
          </cell>
          <cell r="AC346">
            <v>0</v>
          </cell>
          <cell r="AD346">
            <v>0.86726682047240122</v>
          </cell>
          <cell r="AE346" t="str">
            <v>-</v>
          </cell>
          <cell r="AF346" t="e">
            <v>#VALUE!</v>
          </cell>
          <cell r="AG346">
            <v>0</v>
          </cell>
          <cell r="AH346">
            <v>0</v>
          </cell>
          <cell r="AI346">
            <v>0</v>
          </cell>
          <cell r="AJ346">
            <v>0</v>
          </cell>
          <cell r="AK346">
            <v>0</v>
          </cell>
          <cell r="AL346" t="str">
            <v>-</v>
          </cell>
          <cell r="AM346" t="str">
            <v>-</v>
          </cell>
          <cell r="AN346" t="str">
            <v/>
          </cell>
          <cell r="AO346">
            <v>0</v>
          </cell>
          <cell r="AP346" t="str">
            <v>-</v>
          </cell>
          <cell r="AQ346">
            <v>0</v>
          </cell>
          <cell r="AR346" t="str">
            <v>-</v>
          </cell>
          <cell r="AS346">
            <v>0</v>
          </cell>
          <cell r="AT346" t="str">
            <v/>
          </cell>
          <cell r="AU346">
            <v>0</v>
          </cell>
          <cell r="AV346" t="str">
            <v>-</v>
          </cell>
          <cell r="AW346">
            <v>0</v>
          </cell>
          <cell r="AX346" t="str">
            <v>-</v>
          </cell>
          <cell r="AY346">
            <v>0</v>
          </cell>
          <cell r="AZ346" t="str">
            <v/>
          </cell>
          <cell r="BA346">
            <v>0</v>
          </cell>
          <cell r="BB346" t="str">
            <v>-</v>
          </cell>
          <cell r="BC346">
            <v>0</v>
          </cell>
          <cell r="BD346" t="str">
            <v>-</v>
          </cell>
          <cell r="BE346">
            <v>0</v>
          </cell>
          <cell r="BF346" t="str">
            <v/>
          </cell>
          <cell r="BG346">
            <v>0</v>
          </cell>
          <cell r="BH346" t="str">
            <v>-</v>
          </cell>
          <cell r="BI346">
            <v>0</v>
          </cell>
          <cell r="BJ346" t="str">
            <v>-</v>
          </cell>
          <cell r="BK346">
            <v>0</v>
          </cell>
          <cell r="BL346">
            <v>0</v>
          </cell>
          <cell r="BM346" t="str">
            <v>-</v>
          </cell>
          <cell r="BN346">
            <v>15</v>
          </cell>
          <cell r="BO346" t="str">
            <v/>
          </cell>
          <cell r="BP346">
            <v>0</v>
          </cell>
          <cell r="BQ346">
            <v>0</v>
          </cell>
          <cell r="BR346" t="str">
            <v>-</v>
          </cell>
          <cell r="BS346">
            <v>0</v>
          </cell>
          <cell r="BT346">
            <v>0</v>
          </cell>
          <cell r="BU346" t="str">
            <v>-</v>
          </cell>
        </row>
        <row r="347">
          <cell r="A347" t="str">
            <v>255RET</v>
          </cell>
          <cell r="B347">
            <v>255</v>
          </cell>
          <cell r="C347" t="str">
            <v>RET</v>
          </cell>
          <cell r="D347" t="str">
            <v>Total FF</v>
          </cell>
          <cell r="E347" t="str">
            <v xml:space="preserve">Comprehensive Data Center </v>
          </cell>
          <cell r="F347" t="str">
            <v>Commercial</v>
          </cell>
          <cell r="G347" t="str">
            <v>Y</v>
          </cell>
          <cell r="M347" t="str">
            <v>RET</v>
          </cell>
          <cell r="N347" t="str">
            <v>Existing datacenter</v>
          </cell>
          <cell r="O347">
            <v>2020</v>
          </cell>
          <cell r="P347">
            <v>2029</v>
          </cell>
          <cell r="Q347" t="str">
            <v>Large Office</v>
          </cell>
          <cell r="R347" t="str">
            <v/>
          </cell>
          <cell r="S347">
            <v>0</v>
          </cell>
          <cell r="T347">
            <v>0</v>
          </cell>
          <cell r="U347">
            <v>0</v>
          </cell>
          <cell r="V347">
            <v>0</v>
          </cell>
          <cell r="W347">
            <v>0</v>
          </cell>
          <cell r="X347" t="str">
            <v>-</v>
          </cell>
          <cell r="Y347" t="str">
            <v>-</v>
          </cell>
          <cell r="Z347" t="e">
            <v>#VALUE!</v>
          </cell>
          <cell r="AA347">
            <v>0</v>
          </cell>
          <cell r="AB347">
            <v>0</v>
          </cell>
          <cell r="AC347">
            <v>0</v>
          </cell>
          <cell r="AD347">
            <v>0</v>
          </cell>
          <cell r="AE347" t="str">
            <v>-</v>
          </cell>
          <cell r="AF347" t="e">
            <v>#VALUE!</v>
          </cell>
          <cell r="AG347">
            <v>0</v>
          </cell>
          <cell r="AH347">
            <v>0</v>
          </cell>
          <cell r="AI347">
            <v>0</v>
          </cell>
          <cell r="AJ347">
            <v>0</v>
          </cell>
          <cell r="AK347">
            <v>0</v>
          </cell>
          <cell r="AL347" t="str">
            <v>-</v>
          </cell>
          <cell r="AM347" t="str">
            <v>-</v>
          </cell>
          <cell r="AN347" t="str">
            <v/>
          </cell>
          <cell r="AO347">
            <v>0</v>
          </cell>
          <cell r="AP347" t="str">
            <v>-</v>
          </cell>
          <cell r="AQ347">
            <v>0</v>
          </cell>
          <cell r="AR347" t="str">
            <v>-</v>
          </cell>
          <cell r="AS347">
            <v>0</v>
          </cell>
          <cell r="AT347" t="str">
            <v/>
          </cell>
          <cell r="AU347">
            <v>0</v>
          </cell>
          <cell r="AV347" t="str">
            <v>-</v>
          </cell>
          <cell r="AW347">
            <v>0</v>
          </cell>
          <cell r="AX347" t="str">
            <v>-</v>
          </cell>
          <cell r="AY347">
            <v>0</v>
          </cell>
          <cell r="AZ347" t="str">
            <v/>
          </cell>
          <cell r="BA347">
            <v>0</v>
          </cell>
          <cell r="BB347" t="str">
            <v>-</v>
          </cell>
          <cell r="BC347">
            <v>0</v>
          </cell>
          <cell r="BD347" t="str">
            <v>-</v>
          </cell>
          <cell r="BE347">
            <v>0</v>
          </cell>
          <cell r="BF347" t="str">
            <v/>
          </cell>
          <cell r="BG347">
            <v>0</v>
          </cell>
          <cell r="BH347" t="str">
            <v>-</v>
          </cell>
          <cell r="BI347">
            <v>0</v>
          </cell>
          <cell r="BJ347" t="str">
            <v>-</v>
          </cell>
          <cell r="BK347">
            <v>0</v>
          </cell>
          <cell r="BL347">
            <v>0</v>
          </cell>
          <cell r="BM347" t="str">
            <v>-</v>
          </cell>
          <cell r="BN347">
            <v>15</v>
          </cell>
          <cell r="BO347" t="str">
            <v/>
          </cell>
          <cell r="BP347">
            <v>0</v>
          </cell>
          <cell r="BQ347">
            <v>0</v>
          </cell>
          <cell r="BR347" t="str">
            <v>-</v>
          </cell>
          <cell r="BS347">
            <v>0</v>
          </cell>
          <cell r="BT347">
            <v>0</v>
          </cell>
          <cell r="BU347" t="str">
            <v>-</v>
          </cell>
        </row>
        <row r="348">
          <cell r="A348" t="str">
            <v>256RET</v>
          </cell>
          <cell r="B348">
            <v>256</v>
          </cell>
          <cell r="C348" t="str">
            <v>RET</v>
          </cell>
          <cell r="D348" t="str">
            <v>Total Electric</v>
          </cell>
          <cell r="E348" t="str">
            <v xml:space="preserve">Comprehensive Data Center </v>
          </cell>
          <cell r="F348" t="str">
            <v>Commercial</v>
          </cell>
          <cell r="G348" t="str">
            <v>Y</v>
          </cell>
          <cell r="M348" t="str">
            <v>RET</v>
          </cell>
          <cell r="N348" t="str">
            <v>Existing datacenter</v>
          </cell>
          <cell r="O348">
            <v>2020</v>
          </cell>
          <cell r="P348">
            <v>2029</v>
          </cell>
          <cell r="Q348" t="str">
            <v>Large Office</v>
          </cell>
          <cell r="R348" t="str">
            <v/>
          </cell>
          <cell r="S348">
            <v>0</v>
          </cell>
          <cell r="T348">
            <v>0</v>
          </cell>
          <cell r="U348">
            <v>0</v>
          </cell>
          <cell r="V348">
            <v>0</v>
          </cell>
          <cell r="W348">
            <v>0.6</v>
          </cell>
          <cell r="X348" t="str">
            <v>-</v>
          </cell>
          <cell r="Y348" t="str">
            <v>-</v>
          </cell>
          <cell r="Z348" t="e">
            <v>#VALUE!</v>
          </cell>
          <cell r="AA348">
            <v>0</v>
          </cell>
          <cell r="AB348">
            <v>0</v>
          </cell>
          <cell r="AC348">
            <v>0</v>
          </cell>
          <cell r="AD348">
            <v>0.86726682047240122</v>
          </cell>
          <cell r="AE348" t="str">
            <v>-</v>
          </cell>
          <cell r="AF348" t="e">
            <v>#VALUE!</v>
          </cell>
          <cell r="AG348">
            <v>0</v>
          </cell>
          <cell r="AH348">
            <v>0</v>
          </cell>
          <cell r="AI348">
            <v>0</v>
          </cell>
          <cell r="AJ348">
            <v>0</v>
          </cell>
          <cell r="AK348">
            <v>0</v>
          </cell>
          <cell r="AL348" t="str">
            <v>-</v>
          </cell>
          <cell r="AM348" t="str">
            <v>-</v>
          </cell>
          <cell r="AN348" t="str">
            <v/>
          </cell>
          <cell r="AO348">
            <v>0</v>
          </cell>
          <cell r="AP348" t="str">
            <v>-</v>
          </cell>
          <cell r="AQ348">
            <v>0</v>
          </cell>
          <cell r="AR348" t="str">
            <v>-</v>
          </cell>
          <cell r="AS348">
            <v>0</v>
          </cell>
          <cell r="AT348" t="str">
            <v/>
          </cell>
          <cell r="AU348">
            <v>0</v>
          </cell>
          <cell r="AV348" t="str">
            <v>-</v>
          </cell>
          <cell r="AW348">
            <v>0</v>
          </cell>
          <cell r="AX348" t="str">
            <v>-</v>
          </cell>
          <cell r="AY348">
            <v>0</v>
          </cell>
          <cell r="AZ348" t="str">
            <v/>
          </cell>
          <cell r="BA348">
            <v>0</v>
          </cell>
          <cell r="BB348" t="str">
            <v>-</v>
          </cell>
          <cell r="BC348">
            <v>0</v>
          </cell>
          <cell r="BD348" t="str">
            <v>-</v>
          </cell>
          <cell r="BE348">
            <v>0</v>
          </cell>
          <cell r="BF348" t="str">
            <v/>
          </cell>
          <cell r="BG348">
            <v>0</v>
          </cell>
          <cell r="BH348" t="str">
            <v>-</v>
          </cell>
          <cell r="BI348">
            <v>0</v>
          </cell>
          <cell r="BJ348" t="str">
            <v>-</v>
          </cell>
          <cell r="BK348">
            <v>0</v>
          </cell>
          <cell r="BL348">
            <v>0</v>
          </cell>
          <cell r="BM348" t="str">
            <v>-</v>
          </cell>
          <cell r="BN348">
            <v>15</v>
          </cell>
          <cell r="BO348" t="str">
            <v/>
          </cell>
          <cell r="BP348">
            <v>0</v>
          </cell>
          <cell r="BQ348">
            <v>0</v>
          </cell>
          <cell r="BR348" t="str">
            <v>-</v>
          </cell>
          <cell r="BS348">
            <v>0</v>
          </cell>
          <cell r="BT348">
            <v>0</v>
          </cell>
          <cell r="BU348" t="str">
            <v>-</v>
          </cell>
        </row>
        <row r="349">
          <cell r="A349" t="str">
            <v>257RET</v>
          </cell>
          <cell r="B349">
            <v>257</v>
          </cell>
          <cell r="C349" t="str">
            <v>RET</v>
          </cell>
          <cell r="D349" t="str">
            <v>Total FF</v>
          </cell>
          <cell r="E349" t="str">
            <v xml:space="preserve">Comprehensive Data Center </v>
          </cell>
          <cell r="F349" t="str">
            <v>Commercial</v>
          </cell>
          <cell r="G349" t="str">
            <v>Y</v>
          </cell>
          <cell r="M349" t="str">
            <v>RET</v>
          </cell>
          <cell r="N349" t="str">
            <v>Existing datacenter</v>
          </cell>
          <cell r="O349">
            <v>2020</v>
          </cell>
          <cell r="P349">
            <v>2029</v>
          </cell>
          <cell r="Q349" t="str">
            <v>Large Office</v>
          </cell>
          <cell r="R349" t="str">
            <v/>
          </cell>
          <cell r="S349">
            <v>0</v>
          </cell>
          <cell r="T349">
            <v>0</v>
          </cell>
          <cell r="U349">
            <v>0</v>
          </cell>
          <cell r="V349">
            <v>0</v>
          </cell>
          <cell r="W349">
            <v>0</v>
          </cell>
          <cell r="X349" t="str">
            <v>-</v>
          </cell>
          <cell r="Y349" t="str">
            <v>-</v>
          </cell>
          <cell r="Z349" t="e">
            <v>#VALUE!</v>
          </cell>
          <cell r="AA349">
            <v>0</v>
          </cell>
          <cell r="AB349">
            <v>0</v>
          </cell>
          <cell r="AC349">
            <v>0</v>
          </cell>
          <cell r="AD349">
            <v>0</v>
          </cell>
          <cell r="AE349" t="str">
            <v>-</v>
          </cell>
          <cell r="AF349" t="e">
            <v>#VALUE!</v>
          </cell>
          <cell r="AG349">
            <v>0</v>
          </cell>
          <cell r="AH349">
            <v>0</v>
          </cell>
          <cell r="AI349">
            <v>0</v>
          </cell>
          <cell r="AJ349">
            <v>0</v>
          </cell>
          <cell r="AK349">
            <v>0</v>
          </cell>
          <cell r="AL349" t="str">
            <v>-</v>
          </cell>
          <cell r="AM349" t="str">
            <v>-</v>
          </cell>
          <cell r="AN349" t="str">
            <v/>
          </cell>
          <cell r="AO349">
            <v>0</v>
          </cell>
          <cell r="AP349" t="str">
            <v>-</v>
          </cell>
          <cell r="AQ349">
            <v>0</v>
          </cell>
          <cell r="AR349" t="str">
            <v>-</v>
          </cell>
          <cell r="AS349">
            <v>0</v>
          </cell>
          <cell r="AT349" t="str">
            <v/>
          </cell>
          <cell r="AU349">
            <v>0</v>
          </cell>
          <cell r="AV349" t="str">
            <v>-</v>
          </cell>
          <cell r="AW349">
            <v>0</v>
          </cell>
          <cell r="AX349" t="str">
            <v>-</v>
          </cell>
          <cell r="AY349">
            <v>0</v>
          </cell>
          <cell r="AZ349" t="str">
            <v/>
          </cell>
          <cell r="BA349">
            <v>0</v>
          </cell>
          <cell r="BB349" t="str">
            <v>-</v>
          </cell>
          <cell r="BC349">
            <v>0</v>
          </cell>
          <cell r="BD349" t="str">
            <v>-</v>
          </cell>
          <cell r="BE349">
            <v>0</v>
          </cell>
          <cell r="BF349" t="str">
            <v/>
          </cell>
          <cell r="BG349">
            <v>0</v>
          </cell>
          <cell r="BH349" t="str">
            <v>-</v>
          </cell>
          <cell r="BI349">
            <v>0</v>
          </cell>
          <cell r="BJ349" t="str">
            <v>-</v>
          </cell>
          <cell r="BK349">
            <v>0</v>
          </cell>
          <cell r="BL349">
            <v>0</v>
          </cell>
          <cell r="BM349" t="str">
            <v>-</v>
          </cell>
          <cell r="BN349">
            <v>15</v>
          </cell>
          <cell r="BO349" t="str">
            <v/>
          </cell>
          <cell r="BP349">
            <v>0</v>
          </cell>
          <cell r="BQ349">
            <v>0</v>
          </cell>
          <cell r="BR349" t="str">
            <v>-</v>
          </cell>
          <cell r="BS349">
            <v>0</v>
          </cell>
          <cell r="BT349">
            <v>0</v>
          </cell>
          <cell r="BU349" t="str">
            <v>-</v>
          </cell>
        </row>
        <row r="350">
          <cell r="A350" t="str">
            <v>258RET</v>
          </cell>
          <cell r="B350">
            <v>258</v>
          </cell>
          <cell r="C350" t="str">
            <v>RET</v>
          </cell>
          <cell r="D350" t="str">
            <v>Total Electric</v>
          </cell>
          <cell r="E350" t="str">
            <v>RetroCommissioning</v>
          </cell>
          <cell r="F350" t="str">
            <v>Commercial</v>
          </cell>
          <cell r="G350" t="str">
            <v>Y</v>
          </cell>
          <cell r="M350" t="str">
            <v>RET</v>
          </cell>
          <cell r="N350" t="str">
            <v>Current building operations</v>
          </cell>
          <cell r="O350">
            <v>2020</v>
          </cell>
          <cell r="P350">
            <v>2029</v>
          </cell>
          <cell r="Q350" t="str">
            <v>Large Office</v>
          </cell>
          <cell r="R350" t="str">
            <v/>
          </cell>
          <cell r="S350">
            <v>0</v>
          </cell>
          <cell r="T350">
            <v>0</v>
          </cell>
          <cell r="U350">
            <v>0</v>
          </cell>
          <cell r="V350">
            <v>0</v>
          </cell>
          <cell r="W350">
            <v>0.06</v>
          </cell>
          <cell r="X350" t="str">
            <v>-</v>
          </cell>
          <cell r="Y350" t="str">
            <v xml:space="preserve">BCXA - The Value of Commissioning; Facilities Net - Average Energy Savings from Retrocommissioning; EIA CBECS 2012; Sustain Dane - Managing Energy Costs in Office Buildings; </v>
          </cell>
          <cell r="Z350" t="e">
            <v>#VALUE!</v>
          </cell>
          <cell r="AA350">
            <v>0</v>
          </cell>
          <cell r="AB350">
            <v>0</v>
          </cell>
          <cell r="AC350">
            <v>0</v>
          </cell>
          <cell r="AD350">
            <v>0.21769190181230305</v>
          </cell>
          <cell r="AE350" t="str">
            <v>Sys Tek - The Real Cost Savings and Benefits of RetroCommissioning; BCXA - Renzi Presentation</v>
          </cell>
          <cell r="AF350" t="e">
            <v>#VALUE!</v>
          </cell>
          <cell r="AG350">
            <v>0</v>
          </cell>
          <cell r="AH350">
            <v>0</v>
          </cell>
          <cell r="AI350">
            <v>0</v>
          </cell>
          <cell r="AJ350">
            <v>0</v>
          </cell>
          <cell r="AK350">
            <v>0</v>
          </cell>
          <cell r="AL350" t="str">
            <v>-</v>
          </cell>
          <cell r="AM350" t="str">
            <v>-</v>
          </cell>
          <cell r="AN350" t="str">
            <v/>
          </cell>
          <cell r="AO350">
            <v>0</v>
          </cell>
          <cell r="AP350" t="str">
            <v>-</v>
          </cell>
          <cell r="AQ350">
            <v>0</v>
          </cell>
          <cell r="AR350" t="str">
            <v>-</v>
          </cell>
          <cell r="AS350">
            <v>0</v>
          </cell>
          <cell r="AT350" t="str">
            <v/>
          </cell>
          <cell r="AU350">
            <v>0</v>
          </cell>
          <cell r="AV350" t="str">
            <v>-</v>
          </cell>
          <cell r="AW350">
            <v>0</v>
          </cell>
          <cell r="AX350" t="str">
            <v>-</v>
          </cell>
          <cell r="AY350">
            <v>0</v>
          </cell>
          <cell r="AZ350" t="str">
            <v/>
          </cell>
          <cell r="BA350">
            <v>0</v>
          </cell>
          <cell r="BB350" t="str">
            <v>-</v>
          </cell>
          <cell r="BC350">
            <v>0</v>
          </cell>
          <cell r="BD350" t="str">
            <v>-</v>
          </cell>
          <cell r="BE350">
            <v>0</v>
          </cell>
          <cell r="BF350" t="str">
            <v/>
          </cell>
          <cell r="BG350">
            <v>0</v>
          </cell>
          <cell r="BH350" t="str">
            <v>-</v>
          </cell>
          <cell r="BI350">
            <v>0</v>
          </cell>
          <cell r="BJ350" t="str">
            <v>-</v>
          </cell>
          <cell r="BK350">
            <v>0</v>
          </cell>
          <cell r="BL350">
            <v>0</v>
          </cell>
          <cell r="BM350" t="str">
            <v>-</v>
          </cell>
          <cell r="BN350">
            <v>8</v>
          </cell>
          <cell r="BO350" t="str">
            <v/>
          </cell>
          <cell r="BP350">
            <v>0</v>
          </cell>
          <cell r="BQ350">
            <v>0</v>
          </cell>
          <cell r="BR350" t="str">
            <v>-</v>
          </cell>
          <cell r="BS350">
            <v>0</v>
          </cell>
          <cell r="BT350">
            <v>0</v>
          </cell>
          <cell r="BU350" t="str">
            <v>-</v>
          </cell>
        </row>
        <row r="351">
          <cell r="A351" t="str">
            <v>259RET</v>
          </cell>
          <cell r="B351">
            <v>259</v>
          </cell>
          <cell r="C351" t="str">
            <v>RET</v>
          </cell>
          <cell r="D351" t="str">
            <v>Total Electric</v>
          </cell>
          <cell r="E351" t="str">
            <v>RetroCommissioning</v>
          </cell>
          <cell r="F351" t="str">
            <v>Commercial</v>
          </cell>
          <cell r="G351" t="str">
            <v>Y</v>
          </cell>
          <cell r="M351" t="str">
            <v>RET</v>
          </cell>
          <cell r="N351" t="str">
            <v>Current building operations</v>
          </cell>
          <cell r="O351">
            <v>2020</v>
          </cell>
          <cell r="P351">
            <v>2029</v>
          </cell>
          <cell r="Q351" t="str">
            <v>Large Office</v>
          </cell>
          <cell r="R351" t="str">
            <v/>
          </cell>
          <cell r="S351">
            <v>0</v>
          </cell>
          <cell r="T351">
            <v>0</v>
          </cell>
          <cell r="U351">
            <v>0</v>
          </cell>
          <cell r="V351">
            <v>0</v>
          </cell>
          <cell r="W351">
            <v>0.06</v>
          </cell>
          <cell r="X351" t="str">
            <v>-</v>
          </cell>
          <cell r="Y351" t="str">
            <v>-</v>
          </cell>
          <cell r="Z351" t="e">
            <v>#VALUE!</v>
          </cell>
          <cell r="AA351">
            <v>0</v>
          </cell>
          <cell r="AB351">
            <v>0</v>
          </cell>
          <cell r="AC351">
            <v>0</v>
          </cell>
          <cell r="AD351">
            <v>0.33906753202507545</v>
          </cell>
          <cell r="AE351" t="str">
            <v>-</v>
          </cell>
          <cell r="AF351" t="e">
            <v>#VALUE!</v>
          </cell>
          <cell r="AG351">
            <v>0</v>
          </cell>
          <cell r="AH351">
            <v>0</v>
          </cell>
          <cell r="AI351">
            <v>0</v>
          </cell>
          <cell r="AJ351">
            <v>0</v>
          </cell>
          <cell r="AK351">
            <v>0</v>
          </cell>
          <cell r="AL351" t="str">
            <v>-</v>
          </cell>
          <cell r="AM351" t="str">
            <v>-</v>
          </cell>
          <cell r="AN351" t="str">
            <v/>
          </cell>
          <cell r="AO351">
            <v>0</v>
          </cell>
          <cell r="AP351" t="str">
            <v>-</v>
          </cell>
          <cell r="AQ351">
            <v>0</v>
          </cell>
          <cell r="AR351" t="str">
            <v>-</v>
          </cell>
          <cell r="AS351">
            <v>0</v>
          </cell>
          <cell r="AT351" t="str">
            <v/>
          </cell>
          <cell r="AU351">
            <v>0</v>
          </cell>
          <cell r="AV351" t="str">
            <v>-</v>
          </cell>
          <cell r="AW351">
            <v>0</v>
          </cell>
          <cell r="AX351" t="str">
            <v>-</v>
          </cell>
          <cell r="AY351">
            <v>0</v>
          </cell>
          <cell r="AZ351" t="str">
            <v/>
          </cell>
          <cell r="BA351">
            <v>0</v>
          </cell>
          <cell r="BB351" t="str">
            <v>-</v>
          </cell>
          <cell r="BC351">
            <v>0</v>
          </cell>
          <cell r="BD351" t="str">
            <v>-</v>
          </cell>
          <cell r="BE351">
            <v>0</v>
          </cell>
          <cell r="BF351" t="str">
            <v/>
          </cell>
          <cell r="BG351">
            <v>0</v>
          </cell>
          <cell r="BH351" t="str">
            <v>-</v>
          </cell>
          <cell r="BI351">
            <v>0</v>
          </cell>
          <cell r="BJ351" t="str">
            <v>-</v>
          </cell>
          <cell r="BK351">
            <v>0</v>
          </cell>
          <cell r="BL351">
            <v>0</v>
          </cell>
          <cell r="BM351" t="str">
            <v>-</v>
          </cell>
          <cell r="BN351">
            <v>8</v>
          </cell>
          <cell r="BO351" t="str">
            <v/>
          </cell>
          <cell r="BP351">
            <v>0</v>
          </cell>
          <cell r="BQ351">
            <v>0</v>
          </cell>
          <cell r="BR351" t="str">
            <v>-</v>
          </cell>
          <cell r="BS351">
            <v>0</v>
          </cell>
          <cell r="BT351">
            <v>0</v>
          </cell>
          <cell r="BU351" t="str">
            <v>-</v>
          </cell>
        </row>
        <row r="352">
          <cell r="A352" t="str">
            <v>260RET</v>
          </cell>
          <cell r="B352">
            <v>260</v>
          </cell>
          <cell r="C352" t="str">
            <v>RET</v>
          </cell>
          <cell r="D352" t="str">
            <v>Total FF</v>
          </cell>
          <cell r="E352" t="str">
            <v>RetroCommissioning</v>
          </cell>
          <cell r="F352" t="str">
            <v>Commercial</v>
          </cell>
          <cell r="G352" t="str">
            <v>Y</v>
          </cell>
          <cell r="M352" t="str">
            <v>RET</v>
          </cell>
          <cell r="N352" t="str">
            <v>Current building operations</v>
          </cell>
          <cell r="O352">
            <v>2020</v>
          </cell>
          <cell r="P352">
            <v>2029</v>
          </cell>
          <cell r="Q352" t="str">
            <v>Large Office</v>
          </cell>
          <cell r="R352" t="str">
            <v/>
          </cell>
          <cell r="S352">
            <v>0</v>
          </cell>
          <cell r="T352">
            <v>0</v>
          </cell>
          <cell r="U352">
            <v>0</v>
          </cell>
          <cell r="V352">
            <v>0</v>
          </cell>
          <cell r="W352">
            <v>0.06</v>
          </cell>
          <cell r="X352" t="str">
            <v>-</v>
          </cell>
          <cell r="Y352" t="str">
            <v>-</v>
          </cell>
          <cell r="Z352" t="e">
            <v>#VALUE!</v>
          </cell>
          <cell r="AA352">
            <v>0</v>
          </cell>
          <cell r="AB352">
            <v>0</v>
          </cell>
          <cell r="AC352">
            <v>0</v>
          </cell>
          <cell r="AD352">
            <v>0</v>
          </cell>
          <cell r="AE352" t="str">
            <v>-</v>
          </cell>
          <cell r="AF352" t="e">
            <v>#VALUE!</v>
          </cell>
          <cell r="AG352">
            <v>0</v>
          </cell>
          <cell r="AH352">
            <v>0</v>
          </cell>
          <cell r="AI352">
            <v>0</v>
          </cell>
          <cell r="AJ352">
            <v>0</v>
          </cell>
          <cell r="AK352">
            <v>0</v>
          </cell>
          <cell r="AL352" t="str">
            <v>-</v>
          </cell>
          <cell r="AM352" t="str">
            <v>-</v>
          </cell>
          <cell r="AN352" t="str">
            <v/>
          </cell>
          <cell r="AO352">
            <v>0</v>
          </cell>
          <cell r="AP352" t="str">
            <v>-</v>
          </cell>
          <cell r="AQ352">
            <v>0</v>
          </cell>
          <cell r="AR352" t="str">
            <v>-</v>
          </cell>
          <cell r="AS352">
            <v>0</v>
          </cell>
          <cell r="AT352" t="str">
            <v/>
          </cell>
          <cell r="AU352">
            <v>0</v>
          </cell>
          <cell r="AV352" t="str">
            <v>-</v>
          </cell>
          <cell r="AW352">
            <v>0</v>
          </cell>
          <cell r="AX352" t="str">
            <v>-</v>
          </cell>
          <cell r="AY352">
            <v>0</v>
          </cell>
          <cell r="AZ352" t="str">
            <v/>
          </cell>
          <cell r="BA352">
            <v>0</v>
          </cell>
          <cell r="BB352" t="str">
            <v>-</v>
          </cell>
          <cell r="BC352">
            <v>0</v>
          </cell>
          <cell r="BD352" t="str">
            <v>-</v>
          </cell>
          <cell r="BE352">
            <v>0</v>
          </cell>
          <cell r="BF352" t="str">
            <v/>
          </cell>
          <cell r="BG352">
            <v>0</v>
          </cell>
          <cell r="BH352" t="str">
            <v>-</v>
          </cell>
          <cell r="BI352">
            <v>0</v>
          </cell>
          <cell r="BJ352" t="str">
            <v>-</v>
          </cell>
          <cell r="BK352">
            <v>0</v>
          </cell>
          <cell r="BL352">
            <v>0</v>
          </cell>
          <cell r="BM352" t="str">
            <v>-</v>
          </cell>
          <cell r="BN352">
            <v>8</v>
          </cell>
          <cell r="BO352" t="str">
            <v/>
          </cell>
          <cell r="BP352">
            <v>0</v>
          </cell>
          <cell r="BQ352">
            <v>0</v>
          </cell>
          <cell r="BR352" t="str">
            <v>-</v>
          </cell>
          <cell r="BS352">
            <v>0</v>
          </cell>
          <cell r="BT352">
            <v>0</v>
          </cell>
          <cell r="BU352" t="str">
            <v>-</v>
          </cell>
        </row>
        <row r="353">
          <cell r="A353" t="str">
            <v>261RET</v>
          </cell>
          <cell r="B353">
            <v>261</v>
          </cell>
          <cell r="C353" t="str">
            <v>RET</v>
          </cell>
          <cell r="D353" t="str">
            <v>Total Electric</v>
          </cell>
          <cell r="E353" t="str">
            <v>RetroCommissioning</v>
          </cell>
          <cell r="F353" t="str">
            <v>Commercial</v>
          </cell>
          <cell r="G353" t="str">
            <v>Y</v>
          </cell>
          <cell r="M353" t="str">
            <v>RET</v>
          </cell>
          <cell r="N353" t="str">
            <v>Current building operations</v>
          </cell>
          <cell r="O353">
            <v>2020</v>
          </cell>
          <cell r="P353">
            <v>2029</v>
          </cell>
          <cell r="Q353" t="str">
            <v>Large Office</v>
          </cell>
          <cell r="R353" t="str">
            <v/>
          </cell>
          <cell r="S353">
            <v>0</v>
          </cell>
          <cell r="T353">
            <v>0</v>
          </cell>
          <cell r="U353">
            <v>0</v>
          </cell>
          <cell r="V353">
            <v>0</v>
          </cell>
          <cell r="W353">
            <v>0.06</v>
          </cell>
          <cell r="X353" t="str">
            <v>-</v>
          </cell>
          <cell r="Y353" t="str">
            <v>-</v>
          </cell>
          <cell r="Z353" t="e">
            <v>#VALUE!</v>
          </cell>
          <cell r="AA353">
            <v>0</v>
          </cell>
          <cell r="AB353">
            <v>0</v>
          </cell>
          <cell r="AC353">
            <v>0</v>
          </cell>
          <cell r="AD353">
            <v>0.33906753202507545</v>
          </cell>
          <cell r="AE353" t="str">
            <v>-</v>
          </cell>
          <cell r="AF353" t="e">
            <v>#VALUE!</v>
          </cell>
          <cell r="AG353">
            <v>0</v>
          </cell>
          <cell r="AH353">
            <v>0</v>
          </cell>
          <cell r="AI353">
            <v>0</v>
          </cell>
          <cell r="AJ353">
            <v>0</v>
          </cell>
          <cell r="AK353">
            <v>0</v>
          </cell>
          <cell r="AL353" t="str">
            <v>-</v>
          </cell>
          <cell r="AM353" t="str">
            <v>-</v>
          </cell>
          <cell r="AN353" t="str">
            <v/>
          </cell>
          <cell r="AO353">
            <v>0</v>
          </cell>
          <cell r="AP353" t="str">
            <v>-</v>
          </cell>
          <cell r="AQ353">
            <v>0</v>
          </cell>
          <cell r="AR353" t="str">
            <v>-</v>
          </cell>
          <cell r="AS353">
            <v>0</v>
          </cell>
          <cell r="AT353" t="str">
            <v/>
          </cell>
          <cell r="AU353">
            <v>0</v>
          </cell>
          <cell r="AV353" t="str">
            <v>-</v>
          </cell>
          <cell r="AW353">
            <v>0</v>
          </cell>
          <cell r="AX353" t="str">
            <v>-</v>
          </cell>
          <cell r="AY353">
            <v>0</v>
          </cell>
          <cell r="AZ353" t="str">
            <v/>
          </cell>
          <cell r="BA353">
            <v>0</v>
          </cell>
          <cell r="BB353" t="str">
            <v>-</v>
          </cell>
          <cell r="BC353">
            <v>0</v>
          </cell>
          <cell r="BD353" t="str">
            <v>-</v>
          </cell>
          <cell r="BE353">
            <v>0</v>
          </cell>
          <cell r="BF353" t="str">
            <v/>
          </cell>
          <cell r="BG353">
            <v>0</v>
          </cell>
          <cell r="BH353" t="str">
            <v>-</v>
          </cell>
          <cell r="BI353">
            <v>0</v>
          </cell>
          <cell r="BJ353" t="str">
            <v>-</v>
          </cell>
          <cell r="BK353">
            <v>0</v>
          </cell>
          <cell r="BL353">
            <v>0</v>
          </cell>
          <cell r="BM353" t="str">
            <v>-</v>
          </cell>
          <cell r="BN353">
            <v>8</v>
          </cell>
          <cell r="BO353" t="str">
            <v/>
          </cell>
          <cell r="BP353">
            <v>0</v>
          </cell>
          <cell r="BQ353">
            <v>0</v>
          </cell>
          <cell r="BR353" t="str">
            <v>-</v>
          </cell>
          <cell r="BS353">
            <v>0</v>
          </cell>
          <cell r="BT353">
            <v>0</v>
          </cell>
          <cell r="BU353" t="str">
            <v>-</v>
          </cell>
        </row>
        <row r="354">
          <cell r="A354" t="str">
            <v>262RET</v>
          </cell>
          <cell r="B354">
            <v>262</v>
          </cell>
          <cell r="C354" t="str">
            <v>RET</v>
          </cell>
          <cell r="D354" t="str">
            <v>Total FF</v>
          </cell>
          <cell r="E354" t="str">
            <v>RetroCommissioning</v>
          </cell>
          <cell r="F354" t="str">
            <v>Commercial</v>
          </cell>
          <cell r="G354" t="str">
            <v>Y</v>
          </cell>
          <cell r="M354" t="str">
            <v>RET</v>
          </cell>
          <cell r="N354" t="str">
            <v>Current building operations</v>
          </cell>
          <cell r="O354">
            <v>2020</v>
          </cell>
          <cell r="P354">
            <v>2029</v>
          </cell>
          <cell r="Q354" t="str">
            <v>Large Office</v>
          </cell>
          <cell r="R354" t="str">
            <v/>
          </cell>
          <cell r="S354">
            <v>0</v>
          </cell>
          <cell r="T354">
            <v>0</v>
          </cell>
          <cell r="U354">
            <v>0</v>
          </cell>
          <cell r="V354">
            <v>0</v>
          </cell>
          <cell r="W354">
            <v>0.06</v>
          </cell>
          <cell r="X354" t="str">
            <v>-</v>
          </cell>
          <cell r="Y354" t="str">
            <v>-</v>
          </cell>
          <cell r="Z354" t="e">
            <v>#VALUE!</v>
          </cell>
          <cell r="AA354">
            <v>0</v>
          </cell>
          <cell r="AB354">
            <v>0</v>
          </cell>
          <cell r="AC354">
            <v>0</v>
          </cell>
          <cell r="AD354">
            <v>0</v>
          </cell>
          <cell r="AE354" t="str">
            <v>-</v>
          </cell>
          <cell r="AF354" t="e">
            <v>#VALUE!</v>
          </cell>
          <cell r="AG354">
            <v>0</v>
          </cell>
          <cell r="AH354">
            <v>0</v>
          </cell>
          <cell r="AI354">
            <v>0</v>
          </cell>
          <cell r="AJ354">
            <v>0</v>
          </cell>
          <cell r="AK354">
            <v>0</v>
          </cell>
          <cell r="AL354" t="str">
            <v>-</v>
          </cell>
          <cell r="AM354" t="str">
            <v>-</v>
          </cell>
          <cell r="AN354" t="str">
            <v/>
          </cell>
          <cell r="AO354">
            <v>0</v>
          </cell>
          <cell r="AP354" t="str">
            <v>-</v>
          </cell>
          <cell r="AQ354">
            <v>0</v>
          </cell>
          <cell r="AR354" t="str">
            <v>-</v>
          </cell>
          <cell r="AS354">
            <v>0</v>
          </cell>
          <cell r="AT354" t="str">
            <v/>
          </cell>
          <cell r="AU354">
            <v>0</v>
          </cell>
          <cell r="AV354" t="str">
            <v>-</v>
          </cell>
          <cell r="AW354">
            <v>0</v>
          </cell>
          <cell r="AX354" t="str">
            <v>-</v>
          </cell>
          <cell r="AY354">
            <v>0</v>
          </cell>
          <cell r="AZ354" t="str">
            <v/>
          </cell>
          <cell r="BA354">
            <v>0</v>
          </cell>
          <cell r="BB354" t="str">
            <v>-</v>
          </cell>
          <cell r="BC354">
            <v>0</v>
          </cell>
          <cell r="BD354" t="str">
            <v>-</v>
          </cell>
          <cell r="BE354">
            <v>0</v>
          </cell>
          <cell r="BF354" t="str">
            <v/>
          </cell>
          <cell r="BG354">
            <v>0</v>
          </cell>
          <cell r="BH354" t="str">
            <v>-</v>
          </cell>
          <cell r="BI354">
            <v>0</v>
          </cell>
          <cell r="BJ354" t="str">
            <v>-</v>
          </cell>
          <cell r="BK354">
            <v>0</v>
          </cell>
          <cell r="BL354">
            <v>0</v>
          </cell>
          <cell r="BM354" t="str">
            <v>-</v>
          </cell>
          <cell r="BN354">
            <v>8</v>
          </cell>
          <cell r="BO354" t="str">
            <v/>
          </cell>
          <cell r="BP354">
            <v>0</v>
          </cell>
          <cell r="BQ354">
            <v>0</v>
          </cell>
          <cell r="BR354" t="str">
            <v>-</v>
          </cell>
          <cell r="BS354">
            <v>0</v>
          </cell>
          <cell r="BT354">
            <v>0</v>
          </cell>
          <cell r="BU354" t="str">
            <v>-</v>
          </cell>
        </row>
        <row r="355">
          <cell r="A355" t="str">
            <v>263RET</v>
          </cell>
          <cell r="B355">
            <v>263</v>
          </cell>
          <cell r="C355" t="str">
            <v>RET</v>
          </cell>
          <cell r="D355" t="str">
            <v>Total Electric</v>
          </cell>
          <cell r="E355" t="str">
            <v>RetroCommissioning</v>
          </cell>
          <cell r="F355" t="str">
            <v>Commercial</v>
          </cell>
          <cell r="G355" t="str">
            <v>Y</v>
          </cell>
          <cell r="M355" t="str">
            <v>RET</v>
          </cell>
          <cell r="N355" t="str">
            <v>Current building operations</v>
          </cell>
          <cell r="O355">
            <v>2020</v>
          </cell>
          <cell r="P355">
            <v>2029</v>
          </cell>
          <cell r="Q355" t="str">
            <v>Large Office</v>
          </cell>
          <cell r="R355" t="str">
            <v/>
          </cell>
          <cell r="S355">
            <v>0</v>
          </cell>
          <cell r="T355">
            <v>0</v>
          </cell>
          <cell r="U355">
            <v>0</v>
          </cell>
          <cell r="V355">
            <v>0</v>
          </cell>
          <cell r="W355">
            <v>0.06</v>
          </cell>
          <cell r="X355" t="str">
            <v>-</v>
          </cell>
          <cell r="Y355" t="str">
            <v>-</v>
          </cell>
          <cell r="Z355" t="e">
            <v>#VALUE!</v>
          </cell>
          <cell r="AA355">
            <v>0</v>
          </cell>
          <cell r="AB355">
            <v>0</v>
          </cell>
          <cell r="AC355">
            <v>0</v>
          </cell>
          <cell r="AD355">
            <v>0.33906753202507545</v>
          </cell>
          <cell r="AE355" t="str">
            <v>-</v>
          </cell>
          <cell r="AF355" t="e">
            <v>#VALUE!</v>
          </cell>
          <cell r="AG355">
            <v>0</v>
          </cell>
          <cell r="AH355">
            <v>0</v>
          </cell>
          <cell r="AI355">
            <v>0</v>
          </cell>
          <cell r="AJ355">
            <v>0</v>
          </cell>
          <cell r="AK355">
            <v>0</v>
          </cell>
          <cell r="AL355" t="str">
            <v>-</v>
          </cell>
          <cell r="AM355" t="str">
            <v>-</v>
          </cell>
          <cell r="AN355" t="str">
            <v/>
          </cell>
          <cell r="AO355">
            <v>0</v>
          </cell>
          <cell r="AP355" t="str">
            <v>-</v>
          </cell>
          <cell r="AQ355">
            <v>0</v>
          </cell>
          <cell r="AR355" t="str">
            <v>-</v>
          </cell>
          <cell r="AS355">
            <v>0</v>
          </cell>
          <cell r="AT355" t="str">
            <v/>
          </cell>
          <cell r="AU355">
            <v>0</v>
          </cell>
          <cell r="AV355" t="str">
            <v>-</v>
          </cell>
          <cell r="AW355">
            <v>0</v>
          </cell>
          <cell r="AX355" t="str">
            <v>-</v>
          </cell>
          <cell r="AY355">
            <v>0</v>
          </cell>
          <cell r="AZ355" t="str">
            <v/>
          </cell>
          <cell r="BA355">
            <v>0</v>
          </cell>
          <cell r="BB355" t="str">
            <v>-</v>
          </cell>
          <cell r="BC355">
            <v>0</v>
          </cell>
          <cell r="BD355" t="str">
            <v>-</v>
          </cell>
          <cell r="BE355">
            <v>0</v>
          </cell>
          <cell r="BF355" t="str">
            <v/>
          </cell>
          <cell r="BG355">
            <v>0</v>
          </cell>
          <cell r="BH355" t="str">
            <v>-</v>
          </cell>
          <cell r="BI355">
            <v>0</v>
          </cell>
          <cell r="BJ355" t="str">
            <v>-</v>
          </cell>
          <cell r="BK355">
            <v>0</v>
          </cell>
          <cell r="BL355">
            <v>0</v>
          </cell>
          <cell r="BM355" t="str">
            <v>-</v>
          </cell>
          <cell r="BN355">
            <v>8</v>
          </cell>
          <cell r="BO355" t="str">
            <v/>
          </cell>
          <cell r="BP355">
            <v>0</v>
          </cell>
          <cell r="BQ355">
            <v>0</v>
          </cell>
          <cell r="BR355" t="str">
            <v>-</v>
          </cell>
          <cell r="BS355">
            <v>0</v>
          </cell>
          <cell r="BT355">
            <v>0</v>
          </cell>
          <cell r="BU355" t="str">
            <v>-</v>
          </cell>
        </row>
        <row r="356">
          <cell r="A356" t="str">
            <v>264RET</v>
          </cell>
          <cell r="B356">
            <v>264</v>
          </cell>
          <cell r="C356" t="str">
            <v>RET</v>
          </cell>
          <cell r="D356" t="str">
            <v>Total FF</v>
          </cell>
          <cell r="E356" t="str">
            <v>RetroCommissioning</v>
          </cell>
          <cell r="F356" t="str">
            <v>Commercial</v>
          </cell>
          <cell r="G356" t="str">
            <v>Y</v>
          </cell>
          <cell r="M356" t="str">
            <v>RET</v>
          </cell>
          <cell r="N356" t="str">
            <v>Current building operations</v>
          </cell>
          <cell r="O356">
            <v>2020</v>
          </cell>
          <cell r="P356">
            <v>2029</v>
          </cell>
          <cell r="Q356" t="str">
            <v>Large Office</v>
          </cell>
          <cell r="R356" t="str">
            <v/>
          </cell>
          <cell r="S356">
            <v>0</v>
          </cell>
          <cell r="T356">
            <v>0</v>
          </cell>
          <cell r="U356">
            <v>0</v>
          </cell>
          <cell r="V356">
            <v>0</v>
          </cell>
          <cell r="W356">
            <v>0.06</v>
          </cell>
          <cell r="X356" t="str">
            <v>-</v>
          </cell>
          <cell r="Y356" t="str">
            <v>-</v>
          </cell>
          <cell r="Z356" t="e">
            <v>#VALUE!</v>
          </cell>
          <cell r="AA356">
            <v>0</v>
          </cell>
          <cell r="AB356">
            <v>0</v>
          </cell>
          <cell r="AC356">
            <v>0</v>
          </cell>
          <cell r="AD356">
            <v>0</v>
          </cell>
          <cell r="AE356" t="str">
            <v>-</v>
          </cell>
          <cell r="AF356" t="e">
            <v>#VALUE!</v>
          </cell>
          <cell r="AG356">
            <v>0</v>
          </cell>
          <cell r="AH356">
            <v>0</v>
          </cell>
          <cell r="AI356">
            <v>0</v>
          </cell>
          <cell r="AJ356">
            <v>0</v>
          </cell>
          <cell r="AK356">
            <v>0</v>
          </cell>
          <cell r="AL356" t="str">
            <v>-</v>
          </cell>
          <cell r="AM356" t="str">
            <v>-</v>
          </cell>
          <cell r="AN356" t="str">
            <v/>
          </cell>
          <cell r="AO356">
            <v>0</v>
          </cell>
          <cell r="AP356" t="str">
            <v>-</v>
          </cell>
          <cell r="AQ356">
            <v>0</v>
          </cell>
          <cell r="AR356" t="str">
            <v>-</v>
          </cell>
          <cell r="AS356">
            <v>0</v>
          </cell>
          <cell r="AT356" t="str">
            <v/>
          </cell>
          <cell r="AU356">
            <v>0</v>
          </cell>
          <cell r="AV356" t="str">
            <v>-</v>
          </cell>
          <cell r="AW356">
            <v>0</v>
          </cell>
          <cell r="AX356" t="str">
            <v>-</v>
          </cell>
          <cell r="AY356">
            <v>0</v>
          </cell>
          <cell r="AZ356" t="str">
            <v/>
          </cell>
          <cell r="BA356">
            <v>0</v>
          </cell>
          <cell r="BB356" t="str">
            <v>-</v>
          </cell>
          <cell r="BC356">
            <v>0</v>
          </cell>
          <cell r="BD356" t="str">
            <v>-</v>
          </cell>
          <cell r="BE356">
            <v>0</v>
          </cell>
          <cell r="BF356" t="str">
            <v/>
          </cell>
          <cell r="BG356">
            <v>0</v>
          </cell>
          <cell r="BH356" t="str">
            <v>-</v>
          </cell>
          <cell r="BI356">
            <v>0</v>
          </cell>
          <cell r="BJ356" t="str">
            <v>-</v>
          </cell>
          <cell r="BK356">
            <v>0</v>
          </cell>
          <cell r="BL356">
            <v>0</v>
          </cell>
          <cell r="BM356" t="str">
            <v>-</v>
          </cell>
          <cell r="BN356">
            <v>8</v>
          </cell>
          <cell r="BO356" t="str">
            <v/>
          </cell>
          <cell r="BP356">
            <v>0</v>
          </cell>
          <cell r="BQ356">
            <v>0</v>
          </cell>
          <cell r="BR356" t="str">
            <v>-</v>
          </cell>
          <cell r="BS356">
            <v>0</v>
          </cell>
          <cell r="BT356">
            <v>0</v>
          </cell>
          <cell r="BU356" t="str">
            <v>-</v>
          </cell>
        </row>
        <row r="357">
          <cell r="A357" t="str">
            <v>265MD</v>
          </cell>
          <cell r="B357">
            <v>265</v>
          </cell>
          <cell r="C357" t="str">
            <v>MD</v>
          </cell>
          <cell r="D357" t="str">
            <v>Total Electric</v>
          </cell>
          <cell r="E357" t="str">
            <v>Commissioning</v>
          </cell>
          <cell r="F357" t="str">
            <v>Commercial</v>
          </cell>
          <cell r="G357" t="str">
            <v>Y</v>
          </cell>
          <cell r="M357" t="str">
            <v>NC,RENO</v>
          </cell>
          <cell r="N357" t="str">
            <v>Uncommissioned new building</v>
          </cell>
          <cell r="O357">
            <v>2020</v>
          </cell>
          <cell r="P357">
            <v>2029</v>
          </cell>
          <cell r="Q357" t="str">
            <v>Large Office</v>
          </cell>
          <cell r="R357" t="str">
            <v/>
          </cell>
          <cell r="S357">
            <v>0</v>
          </cell>
          <cell r="T357">
            <v>0</v>
          </cell>
          <cell r="U357">
            <v>0</v>
          </cell>
          <cell r="V357">
            <v>0</v>
          </cell>
          <cell r="W357">
            <v>0.13</v>
          </cell>
          <cell r="X357" t="str">
            <v>-</v>
          </cell>
          <cell r="Y357" t="str">
            <v>GeneSysEngineering - Commissioning FAQ; BCXA - The Value of Commissioning; LBL - Commissioning Assessment; EIA CBECS 2012; Sustain Dane - Energy Costs in Office Buildings</v>
          </cell>
          <cell r="Z357" t="e">
            <v>#VALUE!</v>
          </cell>
          <cell r="AA357">
            <v>0</v>
          </cell>
          <cell r="AB357">
            <v>0</v>
          </cell>
          <cell r="AC357">
            <v>0</v>
          </cell>
          <cell r="AD357">
            <v>0.24844997877665567</v>
          </cell>
          <cell r="AE357" t="str">
            <v xml:space="preserve"> BCXA - The Value of Commissioning; LBL - Commissioning Assessment; EIA CBECS 2012; </v>
          </cell>
          <cell r="AF357" t="e">
            <v>#VALUE!</v>
          </cell>
          <cell r="AG357">
            <v>0</v>
          </cell>
          <cell r="AH357">
            <v>0</v>
          </cell>
          <cell r="AI357">
            <v>0</v>
          </cell>
          <cell r="AJ357">
            <v>0</v>
          </cell>
          <cell r="AK357">
            <v>0</v>
          </cell>
          <cell r="AL357" t="str">
            <v>-</v>
          </cell>
          <cell r="AM357" t="str">
            <v>-</v>
          </cell>
          <cell r="AN357" t="str">
            <v/>
          </cell>
          <cell r="AO357">
            <v>0</v>
          </cell>
          <cell r="AP357" t="str">
            <v>-</v>
          </cell>
          <cell r="AQ357">
            <v>0</v>
          </cell>
          <cell r="AR357" t="str">
            <v>-</v>
          </cell>
          <cell r="AS357">
            <v>0</v>
          </cell>
          <cell r="AT357" t="str">
            <v/>
          </cell>
          <cell r="AU357">
            <v>0</v>
          </cell>
          <cell r="AV357" t="str">
            <v>-</v>
          </cell>
          <cell r="AW357">
            <v>0</v>
          </cell>
          <cell r="AX357" t="str">
            <v>-</v>
          </cell>
          <cell r="AY357">
            <v>0</v>
          </cell>
          <cell r="AZ357" t="str">
            <v/>
          </cell>
          <cell r="BA357">
            <v>0</v>
          </cell>
          <cell r="BB357" t="str">
            <v>-</v>
          </cell>
          <cell r="BC357">
            <v>0</v>
          </cell>
          <cell r="BD357" t="str">
            <v>-</v>
          </cell>
          <cell r="BE357">
            <v>0</v>
          </cell>
          <cell r="BF357" t="str">
            <v/>
          </cell>
          <cell r="BG357">
            <v>0</v>
          </cell>
          <cell r="BH357" t="str">
            <v>-</v>
          </cell>
          <cell r="BI357">
            <v>0</v>
          </cell>
          <cell r="BJ357" t="str">
            <v>-</v>
          </cell>
          <cell r="BK357">
            <v>0</v>
          </cell>
          <cell r="BL357">
            <v>0</v>
          </cell>
          <cell r="BM357" t="str">
            <v>-</v>
          </cell>
          <cell r="BN357">
            <v>8</v>
          </cell>
          <cell r="BO357" t="str">
            <v/>
          </cell>
          <cell r="BP357">
            <v>0</v>
          </cell>
          <cell r="BQ357">
            <v>0</v>
          </cell>
          <cell r="BR357" t="str">
            <v>-</v>
          </cell>
          <cell r="BS357">
            <v>0</v>
          </cell>
          <cell r="BT357">
            <v>0</v>
          </cell>
          <cell r="BU357" t="str">
            <v>-</v>
          </cell>
        </row>
        <row r="358">
          <cell r="A358" t="str">
            <v>266MD</v>
          </cell>
          <cell r="B358">
            <v>266</v>
          </cell>
          <cell r="C358" t="str">
            <v>MD</v>
          </cell>
          <cell r="D358" t="str">
            <v>Total Electric</v>
          </cell>
          <cell r="E358" t="str">
            <v>Commissioning</v>
          </cell>
          <cell r="F358" t="str">
            <v>Commercial</v>
          </cell>
          <cell r="G358" t="str">
            <v>Y</v>
          </cell>
          <cell r="M358" t="str">
            <v>NC,RENO</v>
          </cell>
          <cell r="N358" t="str">
            <v>Uncommissioned new building</v>
          </cell>
          <cell r="O358">
            <v>2020</v>
          </cell>
          <cell r="P358">
            <v>2029</v>
          </cell>
          <cell r="Q358" t="str">
            <v>Large Office</v>
          </cell>
          <cell r="R358" t="str">
            <v/>
          </cell>
          <cell r="S358">
            <v>0</v>
          </cell>
          <cell r="T358">
            <v>0</v>
          </cell>
          <cell r="U358">
            <v>0</v>
          </cell>
          <cell r="V358">
            <v>0</v>
          </cell>
          <cell r="W358">
            <v>0.13</v>
          </cell>
          <cell r="X358" t="str">
            <v>-</v>
          </cell>
          <cell r="Y358" t="str">
            <v>-</v>
          </cell>
          <cell r="Z358" t="e">
            <v>#VALUE!</v>
          </cell>
          <cell r="AA358">
            <v>0</v>
          </cell>
          <cell r="AB358">
            <v>0</v>
          </cell>
          <cell r="AC358">
            <v>0</v>
          </cell>
          <cell r="AD358">
            <v>0.38697498820198201</v>
          </cell>
          <cell r="AE358" t="str">
            <v>-</v>
          </cell>
          <cell r="AF358" t="e">
            <v>#VALUE!</v>
          </cell>
          <cell r="AG358">
            <v>0</v>
          </cell>
          <cell r="AH358">
            <v>0</v>
          </cell>
          <cell r="AI358">
            <v>0</v>
          </cell>
          <cell r="AJ358">
            <v>0</v>
          </cell>
          <cell r="AK358">
            <v>0</v>
          </cell>
          <cell r="AL358" t="str">
            <v>-</v>
          </cell>
          <cell r="AM358" t="str">
            <v>-</v>
          </cell>
          <cell r="AN358" t="str">
            <v/>
          </cell>
          <cell r="AO358">
            <v>0</v>
          </cell>
          <cell r="AP358" t="str">
            <v>-</v>
          </cell>
          <cell r="AQ358">
            <v>0</v>
          </cell>
          <cell r="AR358" t="str">
            <v>-</v>
          </cell>
          <cell r="AS358">
            <v>0</v>
          </cell>
          <cell r="AT358" t="str">
            <v/>
          </cell>
          <cell r="AU358">
            <v>0</v>
          </cell>
          <cell r="AV358" t="str">
            <v>-</v>
          </cell>
          <cell r="AW358">
            <v>0</v>
          </cell>
          <cell r="AX358" t="str">
            <v>-</v>
          </cell>
          <cell r="AY358">
            <v>0</v>
          </cell>
          <cell r="AZ358" t="str">
            <v/>
          </cell>
          <cell r="BA358">
            <v>0</v>
          </cell>
          <cell r="BB358" t="str">
            <v>-</v>
          </cell>
          <cell r="BC358">
            <v>0</v>
          </cell>
          <cell r="BD358" t="str">
            <v>-</v>
          </cell>
          <cell r="BE358">
            <v>0</v>
          </cell>
          <cell r="BF358" t="str">
            <v/>
          </cell>
          <cell r="BG358">
            <v>0</v>
          </cell>
          <cell r="BH358" t="str">
            <v>-</v>
          </cell>
          <cell r="BI358">
            <v>0</v>
          </cell>
          <cell r="BJ358" t="str">
            <v>-</v>
          </cell>
          <cell r="BK358">
            <v>0</v>
          </cell>
          <cell r="BL358">
            <v>0</v>
          </cell>
          <cell r="BM358" t="str">
            <v>-</v>
          </cell>
          <cell r="BN358">
            <v>8</v>
          </cell>
          <cell r="BO358" t="str">
            <v/>
          </cell>
          <cell r="BP358">
            <v>0</v>
          </cell>
          <cell r="BQ358">
            <v>0</v>
          </cell>
          <cell r="BR358" t="str">
            <v>-</v>
          </cell>
          <cell r="BS358">
            <v>0</v>
          </cell>
          <cell r="BT358">
            <v>0</v>
          </cell>
          <cell r="BU358" t="str">
            <v>-</v>
          </cell>
        </row>
        <row r="359">
          <cell r="A359" t="str">
            <v>267MD</v>
          </cell>
          <cell r="B359">
            <v>267</v>
          </cell>
          <cell r="C359" t="str">
            <v>MD</v>
          </cell>
          <cell r="D359" t="str">
            <v>Total FF</v>
          </cell>
          <cell r="E359" t="str">
            <v>Commissioning</v>
          </cell>
          <cell r="F359" t="str">
            <v>Commercial</v>
          </cell>
          <cell r="G359" t="str">
            <v>Y</v>
          </cell>
          <cell r="M359" t="str">
            <v>NC,RENO</v>
          </cell>
          <cell r="N359" t="str">
            <v>Uncommissioned new building</v>
          </cell>
          <cell r="O359">
            <v>2020</v>
          </cell>
          <cell r="P359">
            <v>2029</v>
          </cell>
          <cell r="Q359" t="str">
            <v>Large Office</v>
          </cell>
          <cell r="R359" t="str">
            <v/>
          </cell>
          <cell r="S359">
            <v>0</v>
          </cell>
          <cell r="T359">
            <v>0</v>
          </cell>
          <cell r="U359">
            <v>0</v>
          </cell>
          <cell r="V359">
            <v>0</v>
          </cell>
          <cell r="W359">
            <v>0.13</v>
          </cell>
          <cell r="X359" t="str">
            <v>-</v>
          </cell>
          <cell r="Y359" t="str">
            <v>-</v>
          </cell>
          <cell r="Z359" t="e">
            <v>#VALUE!</v>
          </cell>
          <cell r="AA359">
            <v>0</v>
          </cell>
          <cell r="AB359">
            <v>0</v>
          </cell>
          <cell r="AC359">
            <v>0</v>
          </cell>
          <cell r="AD359">
            <v>0</v>
          </cell>
          <cell r="AE359" t="str">
            <v>-</v>
          </cell>
          <cell r="AF359" t="e">
            <v>#VALUE!</v>
          </cell>
          <cell r="AG359">
            <v>0</v>
          </cell>
          <cell r="AH359">
            <v>0</v>
          </cell>
          <cell r="AI359">
            <v>0</v>
          </cell>
          <cell r="AJ359">
            <v>0</v>
          </cell>
          <cell r="AK359">
            <v>0</v>
          </cell>
          <cell r="AL359" t="str">
            <v>-</v>
          </cell>
          <cell r="AM359" t="str">
            <v>-</v>
          </cell>
          <cell r="AN359" t="str">
            <v/>
          </cell>
          <cell r="AO359">
            <v>0</v>
          </cell>
          <cell r="AP359" t="str">
            <v>-</v>
          </cell>
          <cell r="AQ359">
            <v>0</v>
          </cell>
          <cell r="AR359" t="str">
            <v>-</v>
          </cell>
          <cell r="AS359">
            <v>0</v>
          </cell>
          <cell r="AT359" t="str">
            <v/>
          </cell>
          <cell r="AU359">
            <v>0</v>
          </cell>
          <cell r="AV359" t="str">
            <v>-</v>
          </cell>
          <cell r="AW359">
            <v>0</v>
          </cell>
          <cell r="AX359" t="str">
            <v>-</v>
          </cell>
          <cell r="AY359">
            <v>0</v>
          </cell>
          <cell r="AZ359" t="str">
            <v/>
          </cell>
          <cell r="BA359">
            <v>0</v>
          </cell>
          <cell r="BB359" t="str">
            <v>-</v>
          </cell>
          <cell r="BC359">
            <v>0</v>
          </cell>
          <cell r="BD359" t="str">
            <v>-</v>
          </cell>
          <cell r="BE359">
            <v>0</v>
          </cell>
          <cell r="BF359" t="str">
            <v/>
          </cell>
          <cell r="BG359">
            <v>0</v>
          </cell>
          <cell r="BH359" t="str">
            <v>-</v>
          </cell>
          <cell r="BI359">
            <v>0</v>
          </cell>
          <cell r="BJ359" t="str">
            <v>-</v>
          </cell>
          <cell r="BK359">
            <v>0</v>
          </cell>
          <cell r="BL359">
            <v>0</v>
          </cell>
          <cell r="BM359" t="str">
            <v>-</v>
          </cell>
          <cell r="BN359">
            <v>8</v>
          </cell>
          <cell r="BO359" t="str">
            <v/>
          </cell>
          <cell r="BP359">
            <v>0</v>
          </cell>
          <cell r="BQ359">
            <v>0</v>
          </cell>
          <cell r="BR359" t="str">
            <v>-</v>
          </cell>
          <cell r="BS359">
            <v>0</v>
          </cell>
          <cell r="BT359">
            <v>0</v>
          </cell>
          <cell r="BU359" t="str">
            <v>-</v>
          </cell>
        </row>
        <row r="360">
          <cell r="A360" t="str">
            <v>268MD</v>
          </cell>
          <cell r="B360">
            <v>268</v>
          </cell>
          <cell r="C360" t="str">
            <v>MD</v>
          </cell>
          <cell r="D360" t="str">
            <v>Total Electric</v>
          </cell>
          <cell r="E360" t="str">
            <v>Commissioning</v>
          </cell>
          <cell r="F360" t="str">
            <v>Commercial</v>
          </cell>
          <cell r="G360" t="str">
            <v>Y</v>
          </cell>
          <cell r="M360" t="str">
            <v>NC,RENO</v>
          </cell>
          <cell r="N360" t="str">
            <v>Uncommissioned new building</v>
          </cell>
          <cell r="O360">
            <v>2020</v>
          </cell>
          <cell r="P360">
            <v>2029</v>
          </cell>
          <cell r="Q360" t="str">
            <v>Large Office</v>
          </cell>
          <cell r="R360" t="str">
            <v/>
          </cell>
          <cell r="S360">
            <v>0</v>
          </cell>
          <cell r="T360">
            <v>0</v>
          </cell>
          <cell r="U360">
            <v>0</v>
          </cell>
          <cell r="V360">
            <v>0</v>
          </cell>
          <cell r="W360">
            <v>0.13</v>
          </cell>
          <cell r="X360" t="str">
            <v>-</v>
          </cell>
          <cell r="Y360" t="str">
            <v>-</v>
          </cell>
          <cell r="Z360" t="e">
            <v>#VALUE!</v>
          </cell>
          <cell r="AA360">
            <v>0</v>
          </cell>
          <cell r="AB360">
            <v>0</v>
          </cell>
          <cell r="AC360">
            <v>0</v>
          </cell>
          <cell r="AD360">
            <v>0.38697498820198201</v>
          </cell>
          <cell r="AE360" t="str">
            <v>-</v>
          </cell>
          <cell r="AF360" t="e">
            <v>#VALUE!</v>
          </cell>
          <cell r="AG360">
            <v>0</v>
          </cell>
          <cell r="AH360">
            <v>0</v>
          </cell>
          <cell r="AI360">
            <v>0</v>
          </cell>
          <cell r="AJ360">
            <v>0</v>
          </cell>
          <cell r="AK360">
            <v>0</v>
          </cell>
          <cell r="AL360" t="str">
            <v>-</v>
          </cell>
          <cell r="AM360" t="str">
            <v>-</v>
          </cell>
          <cell r="AN360" t="str">
            <v/>
          </cell>
          <cell r="AO360">
            <v>0</v>
          </cell>
          <cell r="AP360" t="str">
            <v>-</v>
          </cell>
          <cell r="AQ360">
            <v>0</v>
          </cell>
          <cell r="AR360" t="str">
            <v>-</v>
          </cell>
          <cell r="AS360">
            <v>0</v>
          </cell>
          <cell r="AT360" t="str">
            <v/>
          </cell>
          <cell r="AU360">
            <v>0</v>
          </cell>
          <cell r="AV360" t="str">
            <v>-</v>
          </cell>
          <cell r="AW360">
            <v>0</v>
          </cell>
          <cell r="AX360" t="str">
            <v>-</v>
          </cell>
          <cell r="AY360">
            <v>0</v>
          </cell>
          <cell r="AZ360" t="str">
            <v/>
          </cell>
          <cell r="BA360">
            <v>0</v>
          </cell>
          <cell r="BB360" t="str">
            <v>-</v>
          </cell>
          <cell r="BC360">
            <v>0</v>
          </cell>
          <cell r="BD360" t="str">
            <v>-</v>
          </cell>
          <cell r="BE360">
            <v>0</v>
          </cell>
          <cell r="BF360" t="str">
            <v/>
          </cell>
          <cell r="BG360">
            <v>0</v>
          </cell>
          <cell r="BH360" t="str">
            <v>-</v>
          </cell>
          <cell r="BI360">
            <v>0</v>
          </cell>
          <cell r="BJ360" t="str">
            <v>-</v>
          </cell>
          <cell r="BK360">
            <v>0</v>
          </cell>
          <cell r="BL360">
            <v>0</v>
          </cell>
          <cell r="BM360" t="str">
            <v>-</v>
          </cell>
          <cell r="BN360">
            <v>8</v>
          </cell>
          <cell r="BO360" t="str">
            <v/>
          </cell>
          <cell r="BP360">
            <v>0</v>
          </cell>
          <cell r="BQ360">
            <v>0</v>
          </cell>
          <cell r="BR360" t="str">
            <v>-</v>
          </cell>
          <cell r="BS360">
            <v>0</v>
          </cell>
          <cell r="BT360">
            <v>0</v>
          </cell>
          <cell r="BU360" t="str">
            <v>-</v>
          </cell>
        </row>
        <row r="361">
          <cell r="A361" t="str">
            <v>269MD</v>
          </cell>
          <cell r="B361">
            <v>269</v>
          </cell>
          <cell r="C361" t="str">
            <v>MD</v>
          </cell>
          <cell r="D361" t="str">
            <v>Total FF</v>
          </cell>
          <cell r="E361" t="str">
            <v>Commissioning</v>
          </cell>
          <cell r="F361" t="str">
            <v>Commercial</v>
          </cell>
          <cell r="G361" t="str">
            <v>Y</v>
          </cell>
          <cell r="M361" t="str">
            <v>NC,RENO</v>
          </cell>
          <cell r="N361" t="str">
            <v>Uncommissioned new building</v>
          </cell>
          <cell r="O361">
            <v>2020</v>
          </cell>
          <cell r="P361">
            <v>2029</v>
          </cell>
          <cell r="Q361" t="str">
            <v>Large Office</v>
          </cell>
          <cell r="R361" t="str">
            <v/>
          </cell>
          <cell r="S361">
            <v>0</v>
          </cell>
          <cell r="T361">
            <v>0</v>
          </cell>
          <cell r="U361">
            <v>0</v>
          </cell>
          <cell r="V361">
            <v>0</v>
          </cell>
          <cell r="W361">
            <v>0.13</v>
          </cell>
          <cell r="X361" t="str">
            <v>-</v>
          </cell>
          <cell r="Y361" t="str">
            <v>-</v>
          </cell>
          <cell r="Z361" t="e">
            <v>#VALUE!</v>
          </cell>
          <cell r="AA361">
            <v>0</v>
          </cell>
          <cell r="AB361">
            <v>0</v>
          </cell>
          <cell r="AC361">
            <v>0</v>
          </cell>
          <cell r="AD361">
            <v>0</v>
          </cell>
          <cell r="AE361" t="str">
            <v>-</v>
          </cell>
          <cell r="AF361" t="e">
            <v>#VALUE!</v>
          </cell>
          <cell r="AG361">
            <v>0</v>
          </cell>
          <cell r="AH361">
            <v>0</v>
          </cell>
          <cell r="AI361">
            <v>0</v>
          </cell>
          <cell r="AJ361">
            <v>0</v>
          </cell>
          <cell r="AK361">
            <v>0</v>
          </cell>
          <cell r="AL361" t="str">
            <v>-</v>
          </cell>
          <cell r="AM361" t="str">
            <v>-</v>
          </cell>
          <cell r="AN361" t="str">
            <v/>
          </cell>
          <cell r="AO361">
            <v>0</v>
          </cell>
          <cell r="AP361" t="str">
            <v>-</v>
          </cell>
          <cell r="AQ361">
            <v>0</v>
          </cell>
          <cell r="AR361" t="str">
            <v>-</v>
          </cell>
          <cell r="AS361">
            <v>0</v>
          </cell>
          <cell r="AT361" t="str">
            <v/>
          </cell>
          <cell r="AU361">
            <v>0</v>
          </cell>
          <cell r="AV361" t="str">
            <v>-</v>
          </cell>
          <cell r="AW361">
            <v>0</v>
          </cell>
          <cell r="AX361" t="str">
            <v>-</v>
          </cell>
          <cell r="AY361">
            <v>0</v>
          </cell>
          <cell r="AZ361" t="str">
            <v/>
          </cell>
          <cell r="BA361">
            <v>0</v>
          </cell>
          <cell r="BB361" t="str">
            <v>-</v>
          </cell>
          <cell r="BC361">
            <v>0</v>
          </cell>
          <cell r="BD361" t="str">
            <v>-</v>
          </cell>
          <cell r="BE361">
            <v>0</v>
          </cell>
          <cell r="BF361" t="str">
            <v/>
          </cell>
          <cell r="BG361">
            <v>0</v>
          </cell>
          <cell r="BH361" t="str">
            <v>-</v>
          </cell>
          <cell r="BI361">
            <v>0</v>
          </cell>
          <cell r="BJ361" t="str">
            <v>-</v>
          </cell>
          <cell r="BK361">
            <v>0</v>
          </cell>
          <cell r="BL361">
            <v>0</v>
          </cell>
          <cell r="BM361" t="str">
            <v>-</v>
          </cell>
          <cell r="BN361">
            <v>8</v>
          </cell>
          <cell r="BO361" t="str">
            <v/>
          </cell>
          <cell r="BP361">
            <v>0</v>
          </cell>
          <cell r="BQ361">
            <v>0</v>
          </cell>
          <cell r="BR361" t="str">
            <v>-</v>
          </cell>
          <cell r="BS361">
            <v>0</v>
          </cell>
          <cell r="BT361">
            <v>0</v>
          </cell>
          <cell r="BU361" t="str">
            <v>-</v>
          </cell>
        </row>
        <row r="362">
          <cell r="A362" t="str">
            <v>270MD</v>
          </cell>
          <cell r="B362">
            <v>270</v>
          </cell>
          <cell r="C362" t="str">
            <v>MD</v>
          </cell>
          <cell r="D362" t="str">
            <v>Total Electric</v>
          </cell>
          <cell r="E362" t="str">
            <v>Commissioning</v>
          </cell>
          <cell r="F362" t="str">
            <v>Commercial</v>
          </cell>
          <cell r="G362" t="str">
            <v>Y</v>
          </cell>
          <cell r="M362" t="str">
            <v>NC,RENO</v>
          </cell>
          <cell r="N362" t="str">
            <v>Uncommissioned new building</v>
          </cell>
          <cell r="O362">
            <v>2020</v>
          </cell>
          <cell r="P362">
            <v>2029</v>
          </cell>
          <cell r="Q362" t="str">
            <v>Large Office</v>
          </cell>
          <cell r="R362" t="str">
            <v/>
          </cell>
          <cell r="S362">
            <v>0</v>
          </cell>
          <cell r="T362">
            <v>0</v>
          </cell>
          <cell r="U362">
            <v>0</v>
          </cell>
          <cell r="V362">
            <v>0</v>
          </cell>
          <cell r="W362">
            <v>0.13</v>
          </cell>
          <cell r="X362" t="str">
            <v>-</v>
          </cell>
          <cell r="Y362" t="str">
            <v>-</v>
          </cell>
          <cell r="Z362" t="e">
            <v>#VALUE!</v>
          </cell>
          <cell r="AA362">
            <v>0</v>
          </cell>
          <cell r="AB362">
            <v>0</v>
          </cell>
          <cell r="AC362">
            <v>0</v>
          </cell>
          <cell r="AD362">
            <v>0.38697498820198201</v>
          </cell>
          <cell r="AE362" t="str">
            <v>-</v>
          </cell>
          <cell r="AF362" t="e">
            <v>#VALUE!</v>
          </cell>
          <cell r="AG362">
            <v>0</v>
          </cell>
          <cell r="AH362">
            <v>0</v>
          </cell>
          <cell r="AI362">
            <v>0</v>
          </cell>
          <cell r="AJ362">
            <v>0</v>
          </cell>
          <cell r="AK362">
            <v>0</v>
          </cell>
          <cell r="AL362" t="str">
            <v>-</v>
          </cell>
          <cell r="AM362" t="str">
            <v>-</v>
          </cell>
          <cell r="AN362" t="str">
            <v/>
          </cell>
          <cell r="AO362">
            <v>0</v>
          </cell>
          <cell r="AP362" t="str">
            <v>-</v>
          </cell>
          <cell r="AQ362">
            <v>0</v>
          </cell>
          <cell r="AR362" t="str">
            <v>-</v>
          </cell>
          <cell r="AS362">
            <v>0</v>
          </cell>
          <cell r="AT362" t="str">
            <v/>
          </cell>
          <cell r="AU362">
            <v>0</v>
          </cell>
          <cell r="AV362" t="str">
            <v>-</v>
          </cell>
          <cell r="AW362">
            <v>0</v>
          </cell>
          <cell r="AX362" t="str">
            <v>-</v>
          </cell>
          <cell r="AY362">
            <v>0</v>
          </cell>
          <cell r="AZ362" t="str">
            <v/>
          </cell>
          <cell r="BA362">
            <v>0</v>
          </cell>
          <cell r="BB362" t="str">
            <v>-</v>
          </cell>
          <cell r="BC362">
            <v>0</v>
          </cell>
          <cell r="BD362" t="str">
            <v>-</v>
          </cell>
          <cell r="BE362">
            <v>0</v>
          </cell>
          <cell r="BF362" t="str">
            <v/>
          </cell>
          <cell r="BG362">
            <v>0</v>
          </cell>
          <cell r="BH362" t="str">
            <v>-</v>
          </cell>
          <cell r="BI362">
            <v>0</v>
          </cell>
          <cell r="BJ362" t="str">
            <v>-</v>
          </cell>
          <cell r="BK362">
            <v>0</v>
          </cell>
          <cell r="BL362">
            <v>0</v>
          </cell>
          <cell r="BM362" t="str">
            <v>-</v>
          </cell>
          <cell r="BN362">
            <v>8</v>
          </cell>
          <cell r="BO362" t="str">
            <v/>
          </cell>
          <cell r="BP362">
            <v>0</v>
          </cell>
          <cell r="BQ362">
            <v>0</v>
          </cell>
          <cell r="BR362" t="str">
            <v>-</v>
          </cell>
          <cell r="BS362">
            <v>0</v>
          </cell>
          <cell r="BT362">
            <v>0</v>
          </cell>
          <cell r="BU362" t="str">
            <v>-</v>
          </cell>
        </row>
        <row r="363">
          <cell r="A363" t="str">
            <v>271MD</v>
          </cell>
          <cell r="B363">
            <v>271</v>
          </cell>
          <cell r="C363" t="str">
            <v>MD</v>
          </cell>
          <cell r="D363" t="str">
            <v>Total FF</v>
          </cell>
          <cell r="E363" t="str">
            <v>Commissioning</v>
          </cell>
          <cell r="F363" t="str">
            <v>Commercial</v>
          </cell>
          <cell r="G363" t="str">
            <v>Y</v>
          </cell>
          <cell r="M363" t="str">
            <v>NC,RENO</v>
          </cell>
          <cell r="N363" t="str">
            <v>Uncommissioned new building</v>
          </cell>
          <cell r="O363">
            <v>2020</v>
          </cell>
          <cell r="P363">
            <v>2029</v>
          </cell>
          <cell r="Q363" t="str">
            <v>Large Office</v>
          </cell>
          <cell r="R363" t="str">
            <v/>
          </cell>
          <cell r="S363">
            <v>0</v>
          </cell>
          <cell r="T363">
            <v>0</v>
          </cell>
          <cell r="U363">
            <v>0</v>
          </cell>
          <cell r="V363">
            <v>0</v>
          </cell>
          <cell r="W363">
            <v>0.13</v>
          </cell>
          <cell r="X363" t="str">
            <v>-</v>
          </cell>
          <cell r="Y363" t="str">
            <v>-</v>
          </cell>
          <cell r="Z363" t="e">
            <v>#VALUE!</v>
          </cell>
          <cell r="AA363">
            <v>0</v>
          </cell>
          <cell r="AB363">
            <v>0</v>
          </cell>
          <cell r="AC363">
            <v>0</v>
          </cell>
          <cell r="AD363">
            <v>0</v>
          </cell>
          <cell r="AE363" t="str">
            <v>-</v>
          </cell>
          <cell r="AF363" t="e">
            <v>#VALUE!</v>
          </cell>
          <cell r="AG363">
            <v>0</v>
          </cell>
          <cell r="AH363">
            <v>0</v>
          </cell>
          <cell r="AI363">
            <v>0</v>
          </cell>
          <cell r="AJ363">
            <v>0</v>
          </cell>
          <cell r="AK363">
            <v>0</v>
          </cell>
          <cell r="AL363" t="str">
            <v>-</v>
          </cell>
          <cell r="AM363" t="str">
            <v>-</v>
          </cell>
          <cell r="AN363" t="str">
            <v/>
          </cell>
          <cell r="AO363">
            <v>0</v>
          </cell>
          <cell r="AP363" t="str">
            <v>-</v>
          </cell>
          <cell r="AQ363">
            <v>0</v>
          </cell>
          <cell r="AR363" t="str">
            <v>-</v>
          </cell>
          <cell r="AS363">
            <v>0</v>
          </cell>
          <cell r="AT363" t="str">
            <v/>
          </cell>
          <cell r="AU363">
            <v>0</v>
          </cell>
          <cell r="AV363" t="str">
            <v>-</v>
          </cell>
          <cell r="AW363">
            <v>0</v>
          </cell>
          <cell r="AX363" t="str">
            <v>-</v>
          </cell>
          <cell r="AY363">
            <v>0</v>
          </cell>
          <cell r="AZ363" t="str">
            <v/>
          </cell>
          <cell r="BA363">
            <v>0</v>
          </cell>
          <cell r="BB363" t="str">
            <v>-</v>
          </cell>
          <cell r="BC363">
            <v>0</v>
          </cell>
          <cell r="BD363" t="str">
            <v>-</v>
          </cell>
          <cell r="BE363">
            <v>0</v>
          </cell>
          <cell r="BF363" t="str">
            <v/>
          </cell>
          <cell r="BG363">
            <v>0</v>
          </cell>
          <cell r="BH363" t="str">
            <v>-</v>
          </cell>
          <cell r="BI363">
            <v>0</v>
          </cell>
          <cell r="BJ363" t="str">
            <v>-</v>
          </cell>
          <cell r="BK363">
            <v>0</v>
          </cell>
          <cell r="BL363">
            <v>0</v>
          </cell>
          <cell r="BM363" t="str">
            <v>-</v>
          </cell>
          <cell r="BN363">
            <v>8</v>
          </cell>
          <cell r="BO363" t="str">
            <v/>
          </cell>
          <cell r="BP363">
            <v>0</v>
          </cell>
          <cell r="BQ363">
            <v>0</v>
          </cell>
          <cell r="BR363" t="str">
            <v>-</v>
          </cell>
          <cell r="BS363">
            <v>0</v>
          </cell>
          <cell r="BT363">
            <v>0</v>
          </cell>
          <cell r="BU363" t="str">
            <v>-</v>
          </cell>
        </row>
        <row r="364">
          <cell r="A364" t="str">
            <v>272MD</v>
          </cell>
          <cell r="B364">
            <v>272</v>
          </cell>
          <cell r="C364" t="str">
            <v>MD</v>
          </cell>
          <cell r="D364" t="str">
            <v>Total Electric</v>
          </cell>
          <cell r="E364" t="str">
            <v>Integrated Building Design</v>
          </cell>
          <cell r="F364" t="str">
            <v>Commercial</v>
          </cell>
          <cell r="G364" t="str">
            <v>Y</v>
          </cell>
          <cell r="M364" t="str">
            <v>NC,RENO</v>
          </cell>
          <cell r="N364" t="str">
            <v>Code Compliant Building</v>
          </cell>
          <cell r="O364">
            <v>2020</v>
          </cell>
          <cell r="P364">
            <v>2029</v>
          </cell>
          <cell r="Q364" t="str">
            <v>Large Office</v>
          </cell>
          <cell r="R364" t="str">
            <v/>
          </cell>
          <cell r="S364">
            <v>0</v>
          </cell>
          <cell r="T364">
            <v>0</v>
          </cell>
          <cell r="U364">
            <v>0</v>
          </cell>
          <cell r="V364">
            <v>0</v>
          </cell>
          <cell r="W364">
            <v>0.22</v>
          </cell>
          <cell r="X364" t="str">
            <v>-</v>
          </cell>
          <cell r="Y364" t="str">
            <v xml:space="preserve">CALMAC - MASI Integrated Design for New Construction Buildings; Greenbiz - Do Green Buildings Really Save Energy; EIA CBECS 2012; Sustain Dane - Managing Energy Costs in Office Buildings; </v>
          </cell>
          <cell r="Z364" t="e">
            <v>#VALUE!</v>
          </cell>
          <cell r="AA364">
            <v>0</v>
          </cell>
          <cell r="AB364">
            <v>0</v>
          </cell>
          <cell r="AC364">
            <v>0</v>
          </cell>
          <cell r="AD364">
            <v>7.6091249043293938E-2</v>
          </cell>
          <cell r="AE364" t="str">
            <v>Proest - Commercial Construction Costs per Square Foot; Energy Design Resources Design Brief;</v>
          </cell>
          <cell r="AF364" t="e">
            <v>#VALUE!</v>
          </cell>
          <cell r="AG364">
            <v>0</v>
          </cell>
          <cell r="AH364">
            <v>0</v>
          </cell>
          <cell r="AI364">
            <v>0</v>
          </cell>
          <cell r="AJ364">
            <v>0</v>
          </cell>
          <cell r="AK364">
            <v>0</v>
          </cell>
          <cell r="AL364" t="str">
            <v>-</v>
          </cell>
          <cell r="AM364" t="str">
            <v>-</v>
          </cell>
          <cell r="AN364" t="str">
            <v/>
          </cell>
          <cell r="AO364">
            <v>0</v>
          </cell>
          <cell r="AP364" t="str">
            <v>-</v>
          </cell>
          <cell r="AQ364">
            <v>0</v>
          </cell>
          <cell r="AR364" t="str">
            <v>-</v>
          </cell>
          <cell r="AS364">
            <v>0</v>
          </cell>
          <cell r="AT364" t="str">
            <v/>
          </cell>
          <cell r="AU364">
            <v>0</v>
          </cell>
          <cell r="AV364" t="str">
            <v>-</v>
          </cell>
          <cell r="AW364">
            <v>0</v>
          </cell>
          <cell r="AX364" t="str">
            <v>-</v>
          </cell>
          <cell r="AY364">
            <v>0</v>
          </cell>
          <cell r="AZ364" t="str">
            <v/>
          </cell>
          <cell r="BA364">
            <v>0</v>
          </cell>
          <cell r="BB364" t="str">
            <v>-</v>
          </cell>
          <cell r="BC364">
            <v>0</v>
          </cell>
          <cell r="BD364" t="str">
            <v>-</v>
          </cell>
          <cell r="BE364">
            <v>0</v>
          </cell>
          <cell r="BF364" t="str">
            <v/>
          </cell>
          <cell r="BG364">
            <v>0</v>
          </cell>
          <cell r="BH364" t="str">
            <v>-</v>
          </cell>
          <cell r="BI364">
            <v>0</v>
          </cell>
          <cell r="BJ364" t="str">
            <v>-</v>
          </cell>
          <cell r="BK364">
            <v>0</v>
          </cell>
          <cell r="BL364">
            <v>0</v>
          </cell>
          <cell r="BM364" t="str">
            <v>-</v>
          </cell>
          <cell r="BN364">
            <v>15</v>
          </cell>
          <cell r="BO364" t="str">
            <v/>
          </cell>
          <cell r="BP364">
            <v>0</v>
          </cell>
          <cell r="BQ364">
            <v>0</v>
          </cell>
          <cell r="BR364" t="str">
            <v>-</v>
          </cell>
          <cell r="BS364">
            <v>0</v>
          </cell>
          <cell r="BT364">
            <v>0</v>
          </cell>
          <cell r="BU364" t="str">
            <v>-</v>
          </cell>
        </row>
        <row r="365">
          <cell r="A365" t="str">
            <v>273MD</v>
          </cell>
          <cell r="B365">
            <v>273</v>
          </cell>
          <cell r="C365" t="str">
            <v>MD</v>
          </cell>
          <cell r="D365" t="str">
            <v>Total Electric</v>
          </cell>
          <cell r="E365" t="str">
            <v>Integrated Building Design</v>
          </cell>
          <cell r="F365" t="str">
            <v>Commercial</v>
          </cell>
          <cell r="G365" t="str">
            <v>Y</v>
          </cell>
          <cell r="M365" t="str">
            <v>NC,RENO</v>
          </cell>
          <cell r="N365" t="str">
            <v>Code Compliant Building</v>
          </cell>
          <cell r="O365">
            <v>2020</v>
          </cell>
          <cell r="P365">
            <v>2029</v>
          </cell>
          <cell r="Q365" t="str">
            <v>Large Office</v>
          </cell>
          <cell r="R365" t="str">
            <v/>
          </cell>
          <cell r="S365">
            <v>0</v>
          </cell>
          <cell r="T365">
            <v>0</v>
          </cell>
          <cell r="U365">
            <v>0</v>
          </cell>
          <cell r="V365">
            <v>0</v>
          </cell>
          <cell r="W365">
            <v>0.22</v>
          </cell>
          <cell r="X365" t="str">
            <v>-</v>
          </cell>
          <cell r="Y365" t="str">
            <v>-</v>
          </cell>
          <cell r="Z365" t="e">
            <v>#VALUE!</v>
          </cell>
          <cell r="AA365">
            <v>0</v>
          </cell>
          <cell r="AB365">
            <v>0</v>
          </cell>
          <cell r="AC365">
            <v>0</v>
          </cell>
          <cell r="AD365">
            <v>0.11851645287228108</v>
          </cell>
          <cell r="AE365" t="str">
            <v>-</v>
          </cell>
          <cell r="AF365" t="e">
            <v>#VALUE!</v>
          </cell>
          <cell r="AG365">
            <v>0</v>
          </cell>
          <cell r="AH365">
            <v>0</v>
          </cell>
          <cell r="AI365">
            <v>0</v>
          </cell>
          <cell r="AJ365">
            <v>0</v>
          </cell>
          <cell r="AK365">
            <v>0</v>
          </cell>
          <cell r="AL365" t="str">
            <v>-</v>
          </cell>
          <cell r="AM365" t="str">
            <v>-</v>
          </cell>
          <cell r="AN365" t="str">
            <v/>
          </cell>
          <cell r="AO365">
            <v>0</v>
          </cell>
          <cell r="AP365" t="str">
            <v>-</v>
          </cell>
          <cell r="AQ365">
            <v>0</v>
          </cell>
          <cell r="AR365" t="str">
            <v>-</v>
          </cell>
          <cell r="AS365">
            <v>0</v>
          </cell>
          <cell r="AT365" t="str">
            <v/>
          </cell>
          <cell r="AU365">
            <v>0</v>
          </cell>
          <cell r="AV365" t="str">
            <v>-</v>
          </cell>
          <cell r="AW365">
            <v>0</v>
          </cell>
          <cell r="AX365" t="str">
            <v>-</v>
          </cell>
          <cell r="AY365">
            <v>0</v>
          </cell>
          <cell r="AZ365" t="str">
            <v/>
          </cell>
          <cell r="BA365">
            <v>0</v>
          </cell>
          <cell r="BB365" t="str">
            <v>-</v>
          </cell>
          <cell r="BC365">
            <v>0</v>
          </cell>
          <cell r="BD365" t="str">
            <v>-</v>
          </cell>
          <cell r="BE365">
            <v>0</v>
          </cell>
          <cell r="BF365" t="str">
            <v/>
          </cell>
          <cell r="BG365">
            <v>0</v>
          </cell>
          <cell r="BH365" t="str">
            <v>-</v>
          </cell>
          <cell r="BI365">
            <v>0</v>
          </cell>
          <cell r="BJ365" t="str">
            <v>-</v>
          </cell>
          <cell r="BK365">
            <v>0</v>
          </cell>
          <cell r="BL365">
            <v>0</v>
          </cell>
          <cell r="BM365" t="str">
            <v>-</v>
          </cell>
          <cell r="BN365">
            <v>15</v>
          </cell>
          <cell r="BO365" t="str">
            <v/>
          </cell>
          <cell r="BP365">
            <v>0</v>
          </cell>
          <cell r="BQ365">
            <v>0</v>
          </cell>
          <cell r="BR365" t="str">
            <v>-</v>
          </cell>
          <cell r="BS365">
            <v>0</v>
          </cell>
          <cell r="BT365">
            <v>0</v>
          </cell>
          <cell r="BU365" t="str">
            <v>-</v>
          </cell>
        </row>
        <row r="366">
          <cell r="A366" t="str">
            <v>274MD</v>
          </cell>
          <cell r="B366">
            <v>274</v>
          </cell>
          <cell r="C366" t="str">
            <v>MD</v>
          </cell>
          <cell r="D366" t="str">
            <v>Total FF</v>
          </cell>
          <cell r="E366" t="str">
            <v>Integrated Building Design</v>
          </cell>
          <cell r="F366" t="str">
            <v>Commercial</v>
          </cell>
          <cell r="G366" t="str">
            <v>Y</v>
          </cell>
          <cell r="M366" t="str">
            <v>NC,RENO</v>
          </cell>
          <cell r="N366" t="str">
            <v>Code Compliant Building</v>
          </cell>
          <cell r="O366">
            <v>2020</v>
          </cell>
          <cell r="P366">
            <v>2029</v>
          </cell>
          <cell r="Q366" t="str">
            <v>Large Office</v>
          </cell>
          <cell r="R366" t="str">
            <v/>
          </cell>
          <cell r="S366">
            <v>0</v>
          </cell>
          <cell r="T366">
            <v>0</v>
          </cell>
          <cell r="U366">
            <v>0</v>
          </cell>
          <cell r="V366">
            <v>0</v>
          </cell>
          <cell r="W366">
            <v>0.22</v>
          </cell>
          <cell r="X366" t="str">
            <v>-</v>
          </cell>
          <cell r="Y366" t="str">
            <v>-</v>
          </cell>
          <cell r="Z366" t="e">
            <v>#VALUE!</v>
          </cell>
          <cell r="AA366">
            <v>0</v>
          </cell>
          <cell r="AB366">
            <v>0</v>
          </cell>
          <cell r="AC366">
            <v>0</v>
          </cell>
          <cell r="AD366">
            <v>0</v>
          </cell>
          <cell r="AE366" t="str">
            <v>-</v>
          </cell>
          <cell r="AF366" t="e">
            <v>#VALUE!</v>
          </cell>
          <cell r="AG366">
            <v>0</v>
          </cell>
          <cell r="AH366">
            <v>0</v>
          </cell>
          <cell r="AI366">
            <v>0</v>
          </cell>
          <cell r="AJ366">
            <v>0</v>
          </cell>
          <cell r="AK366">
            <v>0</v>
          </cell>
          <cell r="AL366" t="str">
            <v>-</v>
          </cell>
          <cell r="AM366" t="str">
            <v>-</v>
          </cell>
          <cell r="AN366" t="str">
            <v/>
          </cell>
          <cell r="AO366">
            <v>0</v>
          </cell>
          <cell r="AP366" t="str">
            <v>-</v>
          </cell>
          <cell r="AQ366">
            <v>0</v>
          </cell>
          <cell r="AR366" t="str">
            <v>-</v>
          </cell>
          <cell r="AS366">
            <v>0</v>
          </cell>
          <cell r="AT366" t="str">
            <v/>
          </cell>
          <cell r="AU366">
            <v>0</v>
          </cell>
          <cell r="AV366" t="str">
            <v>-</v>
          </cell>
          <cell r="AW366">
            <v>0</v>
          </cell>
          <cell r="AX366" t="str">
            <v>-</v>
          </cell>
          <cell r="AY366">
            <v>0</v>
          </cell>
          <cell r="AZ366" t="str">
            <v/>
          </cell>
          <cell r="BA366">
            <v>0</v>
          </cell>
          <cell r="BB366" t="str">
            <v>-</v>
          </cell>
          <cell r="BC366">
            <v>0</v>
          </cell>
          <cell r="BD366" t="str">
            <v>-</v>
          </cell>
          <cell r="BE366">
            <v>0</v>
          </cell>
          <cell r="BF366" t="str">
            <v/>
          </cell>
          <cell r="BG366">
            <v>0</v>
          </cell>
          <cell r="BH366" t="str">
            <v>-</v>
          </cell>
          <cell r="BI366">
            <v>0</v>
          </cell>
          <cell r="BJ366" t="str">
            <v>-</v>
          </cell>
          <cell r="BK366">
            <v>0</v>
          </cell>
          <cell r="BL366">
            <v>0</v>
          </cell>
          <cell r="BM366" t="str">
            <v>-</v>
          </cell>
          <cell r="BN366">
            <v>15</v>
          </cell>
          <cell r="BO366" t="str">
            <v/>
          </cell>
          <cell r="BP366">
            <v>0</v>
          </cell>
          <cell r="BQ366">
            <v>0</v>
          </cell>
          <cell r="BR366" t="str">
            <v>-</v>
          </cell>
          <cell r="BS366">
            <v>0</v>
          </cell>
          <cell r="BT366">
            <v>0</v>
          </cell>
          <cell r="BU366" t="str">
            <v>-</v>
          </cell>
        </row>
        <row r="367">
          <cell r="A367" t="str">
            <v>275MD</v>
          </cell>
          <cell r="B367">
            <v>275</v>
          </cell>
          <cell r="C367" t="str">
            <v>MD</v>
          </cell>
          <cell r="D367" t="str">
            <v>Total Electric</v>
          </cell>
          <cell r="E367" t="str">
            <v>Integrated Building Design</v>
          </cell>
          <cell r="F367" t="str">
            <v>Commercial</v>
          </cell>
          <cell r="G367" t="str">
            <v>Y</v>
          </cell>
          <cell r="M367" t="str">
            <v>NC,RENO</v>
          </cell>
          <cell r="N367" t="str">
            <v>Code Compliant Building</v>
          </cell>
          <cell r="O367">
            <v>2020</v>
          </cell>
          <cell r="P367">
            <v>2029</v>
          </cell>
          <cell r="Q367" t="str">
            <v>Large Office</v>
          </cell>
          <cell r="R367" t="str">
            <v/>
          </cell>
          <cell r="S367">
            <v>0</v>
          </cell>
          <cell r="T367">
            <v>0</v>
          </cell>
          <cell r="U367">
            <v>0</v>
          </cell>
          <cell r="V367">
            <v>0</v>
          </cell>
          <cell r="W367">
            <v>0.22</v>
          </cell>
          <cell r="X367" t="str">
            <v>-</v>
          </cell>
          <cell r="Y367" t="str">
            <v>-</v>
          </cell>
          <cell r="Z367" t="e">
            <v>#VALUE!</v>
          </cell>
          <cell r="AA367">
            <v>0</v>
          </cell>
          <cell r="AB367">
            <v>0</v>
          </cell>
          <cell r="AC367">
            <v>0</v>
          </cell>
          <cell r="AD367">
            <v>0.11851645287228108</v>
          </cell>
          <cell r="AE367" t="str">
            <v>-</v>
          </cell>
          <cell r="AF367" t="e">
            <v>#VALUE!</v>
          </cell>
          <cell r="AG367">
            <v>0</v>
          </cell>
          <cell r="AH367">
            <v>0</v>
          </cell>
          <cell r="AI367">
            <v>0</v>
          </cell>
          <cell r="AJ367">
            <v>0</v>
          </cell>
          <cell r="AK367">
            <v>0</v>
          </cell>
          <cell r="AL367" t="str">
            <v>-</v>
          </cell>
          <cell r="AM367" t="str">
            <v>-</v>
          </cell>
          <cell r="AN367" t="str">
            <v/>
          </cell>
          <cell r="AO367">
            <v>0</v>
          </cell>
          <cell r="AP367" t="str">
            <v>-</v>
          </cell>
          <cell r="AQ367">
            <v>0</v>
          </cell>
          <cell r="AR367" t="str">
            <v>-</v>
          </cell>
          <cell r="AS367">
            <v>0</v>
          </cell>
          <cell r="AT367" t="str">
            <v/>
          </cell>
          <cell r="AU367">
            <v>0</v>
          </cell>
          <cell r="AV367" t="str">
            <v>-</v>
          </cell>
          <cell r="AW367">
            <v>0</v>
          </cell>
          <cell r="AX367" t="str">
            <v>-</v>
          </cell>
          <cell r="AY367">
            <v>0</v>
          </cell>
          <cell r="AZ367" t="str">
            <v/>
          </cell>
          <cell r="BA367">
            <v>0</v>
          </cell>
          <cell r="BB367" t="str">
            <v>-</v>
          </cell>
          <cell r="BC367">
            <v>0</v>
          </cell>
          <cell r="BD367" t="str">
            <v>-</v>
          </cell>
          <cell r="BE367">
            <v>0</v>
          </cell>
          <cell r="BF367" t="str">
            <v/>
          </cell>
          <cell r="BG367">
            <v>0</v>
          </cell>
          <cell r="BH367" t="str">
            <v>-</v>
          </cell>
          <cell r="BI367">
            <v>0</v>
          </cell>
          <cell r="BJ367" t="str">
            <v>-</v>
          </cell>
          <cell r="BK367">
            <v>0</v>
          </cell>
          <cell r="BL367">
            <v>0</v>
          </cell>
          <cell r="BM367" t="str">
            <v>-</v>
          </cell>
          <cell r="BN367">
            <v>15</v>
          </cell>
          <cell r="BO367" t="str">
            <v/>
          </cell>
          <cell r="BP367">
            <v>0</v>
          </cell>
          <cell r="BQ367">
            <v>0</v>
          </cell>
          <cell r="BR367" t="str">
            <v>-</v>
          </cell>
          <cell r="BS367">
            <v>0</v>
          </cell>
          <cell r="BT367">
            <v>0</v>
          </cell>
          <cell r="BU367" t="str">
            <v>-</v>
          </cell>
        </row>
        <row r="368">
          <cell r="A368" t="str">
            <v>276MD</v>
          </cell>
          <cell r="B368">
            <v>276</v>
          </cell>
          <cell r="C368" t="str">
            <v>MD</v>
          </cell>
          <cell r="D368" t="str">
            <v>Total FF</v>
          </cell>
          <cell r="E368" t="str">
            <v>Integrated Building Design</v>
          </cell>
          <cell r="F368" t="str">
            <v>Commercial</v>
          </cell>
          <cell r="G368" t="str">
            <v>Y</v>
          </cell>
          <cell r="M368" t="str">
            <v>NC,RENO</v>
          </cell>
          <cell r="N368" t="str">
            <v>Code Compliant Building</v>
          </cell>
          <cell r="O368">
            <v>2020</v>
          </cell>
          <cell r="P368">
            <v>2029</v>
          </cell>
          <cell r="Q368" t="str">
            <v>Large Office</v>
          </cell>
          <cell r="R368" t="str">
            <v/>
          </cell>
          <cell r="S368">
            <v>0</v>
          </cell>
          <cell r="T368">
            <v>0</v>
          </cell>
          <cell r="U368">
            <v>0</v>
          </cell>
          <cell r="V368">
            <v>0</v>
          </cell>
          <cell r="W368">
            <v>0.22</v>
          </cell>
          <cell r="X368" t="str">
            <v>-</v>
          </cell>
          <cell r="Y368" t="str">
            <v>-</v>
          </cell>
          <cell r="Z368" t="e">
            <v>#VALUE!</v>
          </cell>
          <cell r="AA368">
            <v>0</v>
          </cell>
          <cell r="AB368">
            <v>0</v>
          </cell>
          <cell r="AC368">
            <v>0</v>
          </cell>
          <cell r="AD368">
            <v>0</v>
          </cell>
          <cell r="AE368" t="str">
            <v>-</v>
          </cell>
          <cell r="AF368" t="e">
            <v>#VALUE!</v>
          </cell>
          <cell r="AG368">
            <v>0</v>
          </cell>
          <cell r="AH368">
            <v>0</v>
          </cell>
          <cell r="AI368">
            <v>0</v>
          </cell>
          <cell r="AJ368">
            <v>0</v>
          </cell>
          <cell r="AK368">
            <v>0</v>
          </cell>
          <cell r="AL368" t="str">
            <v>-</v>
          </cell>
          <cell r="AM368" t="str">
            <v>-</v>
          </cell>
          <cell r="AN368" t="str">
            <v/>
          </cell>
          <cell r="AO368">
            <v>0</v>
          </cell>
          <cell r="AP368" t="str">
            <v>-</v>
          </cell>
          <cell r="AQ368">
            <v>0</v>
          </cell>
          <cell r="AR368" t="str">
            <v>-</v>
          </cell>
          <cell r="AS368">
            <v>0</v>
          </cell>
          <cell r="AT368" t="str">
            <v/>
          </cell>
          <cell r="AU368">
            <v>0</v>
          </cell>
          <cell r="AV368" t="str">
            <v>-</v>
          </cell>
          <cell r="AW368">
            <v>0</v>
          </cell>
          <cell r="AX368" t="str">
            <v>-</v>
          </cell>
          <cell r="AY368">
            <v>0</v>
          </cell>
          <cell r="AZ368" t="str">
            <v/>
          </cell>
          <cell r="BA368">
            <v>0</v>
          </cell>
          <cell r="BB368" t="str">
            <v>-</v>
          </cell>
          <cell r="BC368">
            <v>0</v>
          </cell>
          <cell r="BD368" t="str">
            <v>-</v>
          </cell>
          <cell r="BE368">
            <v>0</v>
          </cell>
          <cell r="BF368" t="str">
            <v/>
          </cell>
          <cell r="BG368">
            <v>0</v>
          </cell>
          <cell r="BH368" t="str">
            <v>-</v>
          </cell>
          <cell r="BI368">
            <v>0</v>
          </cell>
          <cell r="BJ368" t="str">
            <v>-</v>
          </cell>
          <cell r="BK368">
            <v>0</v>
          </cell>
          <cell r="BL368">
            <v>0</v>
          </cell>
          <cell r="BM368" t="str">
            <v>-</v>
          </cell>
          <cell r="BN368">
            <v>15</v>
          </cell>
          <cell r="BO368" t="str">
            <v/>
          </cell>
          <cell r="BP368">
            <v>0</v>
          </cell>
          <cell r="BQ368">
            <v>0</v>
          </cell>
          <cell r="BR368" t="str">
            <v>-</v>
          </cell>
          <cell r="BS368">
            <v>0</v>
          </cell>
          <cell r="BT368">
            <v>0</v>
          </cell>
          <cell r="BU368" t="str">
            <v>-</v>
          </cell>
        </row>
        <row r="369">
          <cell r="A369" t="str">
            <v>277MD</v>
          </cell>
          <cell r="B369">
            <v>277</v>
          </cell>
          <cell r="C369" t="str">
            <v>MD</v>
          </cell>
          <cell r="D369" t="str">
            <v>Total Electric</v>
          </cell>
          <cell r="E369" t="str">
            <v>Integrated Building Design</v>
          </cell>
          <cell r="F369" t="str">
            <v>Commercial</v>
          </cell>
          <cell r="G369" t="str">
            <v>Y</v>
          </cell>
          <cell r="M369" t="str">
            <v>NC,RENO</v>
          </cell>
          <cell r="N369" t="str">
            <v>Code Compliant Building</v>
          </cell>
          <cell r="O369">
            <v>2020</v>
          </cell>
          <cell r="P369">
            <v>2029</v>
          </cell>
          <cell r="Q369" t="str">
            <v>Large Office</v>
          </cell>
          <cell r="R369" t="str">
            <v/>
          </cell>
          <cell r="S369">
            <v>0</v>
          </cell>
          <cell r="T369">
            <v>0</v>
          </cell>
          <cell r="U369">
            <v>0</v>
          </cell>
          <cell r="V369">
            <v>0</v>
          </cell>
          <cell r="W369">
            <v>0.22</v>
          </cell>
          <cell r="X369" t="str">
            <v>-</v>
          </cell>
          <cell r="Y369" t="str">
            <v>-</v>
          </cell>
          <cell r="Z369" t="e">
            <v>#VALUE!</v>
          </cell>
          <cell r="AA369">
            <v>0</v>
          </cell>
          <cell r="AB369">
            <v>0</v>
          </cell>
          <cell r="AC369">
            <v>0</v>
          </cell>
          <cell r="AD369">
            <v>0.11851645287228108</v>
          </cell>
          <cell r="AE369" t="str">
            <v>-</v>
          </cell>
          <cell r="AF369" t="e">
            <v>#VALUE!</v>
          </cell>
          <cell r="AG369">
            <v>0</v>
          </cell>
          <cell r="AH369">
            <v>0</v>
          </cell>
          <cell r="AI369">
            <v>0</v>
          </cell>
          <cell r="AJ369">
            <v>0</v>
          </cell>
          <cell r="AK369">
            <v>0</v>
          </cell>
          <cell r="AL369" t="str">
            <v>-</v>
          </cell>
          <cell r="AM369" t="str">
            <v>-</v>
          </cell>
          <cell r="AN369" t="str">
            <v/>
          </cell>
          <cell r="AO369">
            <v>0</v>
          </cell>
          <cell r="AP369" t="str">
            <v>-</v>
          </cell>
          <cell r="AQ369">
            <v>0</v>
          </cell>
          <cell r="AR369" t="str">
            <v>-</v>
          </cell>
          <cell r="AS369">
            <v>0</v>
          </cell>
          <cell r="AT369" t="str">
            <v/>
          </cell>
          <cell r="AU369">
            <v>0</v>
          </cell>
          <cell r="AV369" t="str">
            <v>-</v>
          </cell>
          <cell r="AW369">
            <v>0</v>
          </cell>
          <cell r="AX369" t="str">
            <v>-</v>
          </cell>
          <cell r="AY369">
            <v>0</v>
          </cell>
          <cell r="AZ369" t="str">
            <v/>
          </cell>
          <cell r="BA369">
            <v>0</v>
          </cell>
          <cell r="BB369" t="str">
            <v>-</v>
          </cell>
          <cell r="BC369">
            <v>0</v>
          </cell>
          <cell r="BD369" t="str">
            <v>-</v>
          </cell>
          <cell r="BE369">
            <v>0</v>
          </cell>
          <cell r="BF369" t="str">
            <v/>
          </cell>
          <cell r="BG369">
            <v>0</v>
          </cell>
          <cell r="BH369" t="str">
            <v>-</v>
          </cell>
          <cell r="BI369">
            <v>0</v>
          </cell>
          <cell r="BJ369" t="str">
            <v>-</v>
          </cell>
          <cell r="BK369">
            <v>0</v>
          </cell>
          <cell r="BL369">
            <v>0</v>
          </cell>
          <cell r="BM369" t="str">
            <v>-</v>
          </cell>
          <cell r="BN369">
            <v>15</v>
          </cell>
          <cell r="BO369" t="str">
            <v/>
          </cell>
          <cell r="BP369">
            <v>0</v>
          </cell>
          <cell r="BQ369">
            <v>0</v>
          </cell>
          <cell r="BR369" t="str">
            <v>-</v>
          </cell>
          <cell r="BS369">
            <v>0</v>
          </cell>
          <cell r="BT369">
            <v>0</v>
          </cell>
          <cell r="BU369" t="str">
            <v>-</v>
          </cell>
        </row>
        <row r="370">
          <cell r="A370" t="str">
            <v>278MD</v>
          </cell>
          <cell r="B370">
            <v>278</v>
          </cell>
          <cell r="C370" t="str">
            <v>MD</v>
          </cell>
          <cell r="D370" t="str">
            <v>Total FF</v>
          </cell>
          <cell r="E370" t="str">
            <v>Integrated Building Design</v>
          </cell>
          <cell r="F370" t="str">
            <v>Commercial</v>
          </cell>
          <cell r="G370" t="str">
            <v>Y</v>
          </cell>
          <cell r="M370" t="str">
            <v>NC,RENO</v>
          </cell>
          <cell r="N370" t="str">
            <v>Code Compliant Building</v>
          </cell>
          <cell r="O370">
            <v>2020</v>
          </cell>
          <cell r="P370">
            <v>2029</v>
          </cell>
          <cell r="Q370" t="str">
            <v>Large Office</v>
          </cell>
          <cell r="R370" t="str">
            <v/>
          </cell>
          <cell r="S370">
            <v>0</v>
          </cell>
          <cell r="T370">
            <v>0</v>
          </cell>
          <cell r="U370">
            <v>0</v>
          </cell>
          <cell r="V370">
            <v>0</v>
          </cell>
          <cell r="W370">
            <v>0.22</v>
          </cell>
          <cell r="X370" t="str">
            <v>-</v>
          </cell>
          <cell r="Y370" t="str">
            <v>-</v>
          </cell>
          <cell r="Z370" t="e">
            <v>#VALUE!</v>
          </cell>
          <cell r="AA370">
            <v>0</v>
          </cell>
          <cell r="AB370">
            <v>0</v>
          </cell>
          <cell r="AC370">
            <v>0</v>
          </cell>
          <cell r="AD370">
            <v>0</v>
          </cell>
          <cell r="AE370" t="str">
            <v>-</v>
          </cell>
          <cell r="AF370" t="e">
            <v>#VALUE!</v>
          </cell>
          <cell r="AG370">
            <v>0</v>
          </cell>
          <cell r="AH370">
            <v>0</v>
          </cell>
          <cell r="AI370">
            <v>0</v>
          </cell>
          <cell r="AJ370">
            <v>0</v>
          </cell>
          <cell r="AK370">
            <v>0</v>
          </cell>
          <cell r="AL370" t="str">
            <v>-</v>
          </cell>
          <cell r="AM370" t="str">
            <v>-</v>
          </cell>
          <cell r="AN370" t="str">
            <v/>
          </cell>
          <cell r="AO370">
            <v>0</v>
          </cell>
          <cell r="AP370" t="str">
            <v>-</v>
          </cell>
          <cell r="AQ370">
            <v>0</v>
          </cell>
          <cell r="AR370" t="str">
            <v>-</v>
          </cell>
          <cell r="AS370">
            <v>0</v>
          </cell>
          <cell r="AT370" t="str">
            <v/>
          </cell>
          <cell r="AU370">
            <v>0</v>
          </cell>
          <cell r="AV370" t="str">
            <v>-</v>
          </cell>
          <cell r="AW370">
            <v>0</v>
          </cell>
          <cell r="AX370" t="str">
            <v>-</v>
          </cell>
          <cell r="AY370">
            <v>0</v>
          </cell>
          <cell r="AZ370" t="str">
            <v/>
          </cell>
          <cell r="BA370">
            <v>0</v>
          </cell>
          <cell r="BB370" t="str">
            <v>-</v>
          </cell>
          <cell r="BC370">
            <v>0</v>
          </cell>
          <cell r="BD370" t="str">
            <v>-</v>
          </cell>
          <cell r="BE370">
            <v>0</v>
          </cell>
          <cell r="BF370" t="str">
            <v/>
          </cell>
          <cell r="BG370">
            <v>0</v>
          </cell>
          <cell r="BH370" t="str">
            <v>-</v>
          </cell>
          <cell r="BI370">
            <v>0</v>
          </cell>
          <cell r="BJ370" t="str">
            <v>-</v>
          </cell>
          <cell r="BK370">
            <v>0</v>
          </cell>
          <cell r="BL370">
            <v>0</v>
          </cell>
          <cell r="BM370" t="str">
            <v>-</v>
          </cell>
          <cell r="BN370">
            <v>15</v>
          </cell>
          <cell r="BO370" t="str">
            <v/>
          </cell>
          <cell r="BP370">
            <v>0</v>
          </cell>
          <cell r="BQ370">
            <v>0</v>
          </cell>
          <cell r="BR370" t="str">
            <v>-</v>
          </cell>
          <cell r="BS370">
            <v>0</v>
          </cell>
          <cell r="BT370">
            <v>0</v>
          </cell>
          <cell r="BU370" t="str">
            <v>-</v>
          </cell>
        </row>
        <row r="371">
          <cell r="A371" t="str">
            <v>279RET</v>
          </cell>
          <cell r="B371">
            <v>279</v>
          </cell>
          <cell r="C371" t="str">
            <v>RET</v>
          </cell>
          <cell r="D371" t="str">
            <v>Total Electric</v>
          </cell>
          <cell r="E371" t="str">
            <v>Deep Energy Retrofit</v>
          </cell>
          <cell r="F371" t="str">
            <v>Commercial</v>
          </cell>
          <cell r="G371" t="str">
            <v>Y</v>
          </cell>
          <cell r="M371" t="str">
            <v>RET</v>
          </cell>
          <cell r="N371" t="str">
            <v>Existing building with no retrofit</v>
          </cell>
          <cell r="O371">
            <v>2020</v>
          </cell>
          <cell r="P371">
            <v>2029</v>
          </cell>
          <cell r="Q371" t="str">
            <v>Large Office</v>
          </cell>
          <cell r="R371" t="str">
            <v/>
          </cell>
          <cell r="S371">
            <v>0</v>
          </cell>
          <cell r="T371">
            <v>0</v>
          </cell>
          <cell r="U371">
            <v>0</v>
          </cell>
          <cell r="V371">
            <v>0</v>
          </cell>
          <cell r="W371">
            <v>0.35249999999999998</v>
          </cell>
          <cell r="X371" t="str">
            <v>-</v>
          </cell>
          <cell r="Y371" t="str">
            <v>RMI Case Studies, EIA CBECS 2012,  Sustain Dane Energy Costs in Office Buildings;</v>
          </cell>
          <cell r="Z371" t="e">
            <v>#VALUE!</v>
          </cell>
          <cell r="AA371">
            <v>0</v>
          </cell>
          <cell r="AB371">
            <v>0</v>
          </cell>
          <cell r="AC371">
            <v>0</v>
          </cell>
          <cell r="AD371">
            <v>0.4910994172646283</v>
          </cell>
          <cell r="AE371" t="str">
            <v>-</v>
          </cell>
          <cell r="AF371" t="e">
            <v>#VALUE!</v>
          </cell>
          <cell r="AG371">
            <v>0</v>
          </cell>
          <cell r="AH371">
            <v>0</v>
          </cell>
          <cell r="AI371">
            <v>0</v>
          </cell>
          <cell r="AJ371">
            <v>0</v>
          </cell>
          <cell r="AK371">
            <v>0</v>
          </cell>
          <cell r="AL371" t="str">
            <v>-</v>
          </cell>
          <cell r="AM371" t="str">
            <v>-</v>
          </cell>
          <cell r="AN371" t="str">
            <v/>
          </cell>
          <cell r="AO371">
            <v>0</v>
          </cell>
          <cell r="AP371" t="str">
            <v>-</v>
          </cell>
          <cell r="AQ371">
            <v>0</v>
          </cell>
          <cell r="AR371" t="str">
            <v>-</v>
          </cell>
          <cell r="AS371">
            <v>0</v>
          </cell>
          <cell r="AT371" t="str">
            <v/>
          </cell>
          <cell r="AU371">
            <v>0</v>
          </cell>
          <cell r="AV371" t="str">
            <v>-</v>
          </cell>
          <cell r="AW371">
            <v>0</v>
          </cell>
          <cell r="AX371" t="str">
            <v>-</v>
          </cell>
          <cell r="AY371">
            <v>0</v>
          </cell>
          <cell r="AZ371" t="str">
            <v/>
          </cell>
          <cell r="BA371">
            <v>0</v>
          </cell>
          <cell r="BB371" t="str">
            <v>-</v>
          </cell>
          <cell r="BC371">
            <v>0</v>
          </cell>
          <cell r="BD371" t="str">
            <v>-</v>
          </cell>
          <cell r="BE371">
            <v>0</v>
          </cell>
          <cell r="BF371" t="str">
            <v/>
          </cell>
          <cell r="BG371">
            <v>0</v>
          </cell>
          <cell r="BH371" t="str">
            <v>-</v>
          </cell>
          <cell r="BI371">
            <v>0</v>
          </cell>
          <cell r="BJ371" t="str">
            <v>-</v>
          </cell>
          <cell r="BK371">
            <v>0</v>
          </cell>
          <cell r="BL371">
            <v>0</v>
          </cell>
          <cell r="BM371" t="str">
            <v>-</v>
          </cell>
          <cell r="BN371">
            <v>15</v>
          </cell>
          <cell r="BO371" t="str">
            <v/>
          </cell>
          <cell r="BP371">
            <v>0</v>
          </cell>
          <cell r="BQ371">
            <v>0</v>
          </cell>
          <cell r="BR371" t="str">
            <v>-</v>
          </cell>
          <cell r="BS371">
            <v>0</v>
          </cell>
          <cell r="BT371">
            <v>0</v>
          </cell>
          <cell r="BU371" t="str">
            <v>-</v>
          </cell>
        </row>
        <row r="372">
          <cell r="A372" t="str">
            <v>280RET</v>
          </cell>
          <cell r="B372">
            <v>280</v>
          </cell>
          <cell r="C372" t="str">
            <v>RET</v>
          </cell>
          <cell r="D372" t="str">
            <v>Total Electric</v>
          </cell>
          <cell r="E372" t="str">
            <v>Deep Energy Retrofit</v>
          </cell>
          <cell r="F372" t="str">
            <v>Commercial</v>
          </cell>
          <cell r="G372" t="str">
            <v>Y</v>
          </cell>
          <cell r="M372" t="str">
            <v>RET</v>
          </cell>
          <cell r="N372" t="str">
            <v>Existing building with no retrofit</v>
          </cell>
          <cell r="O372">
            <v>2020</v>
          </cell>
          <cell r="P372">
            <v>2029</v>
          </cell>
          <cell r="Q372" t="str">
            <v>Large Office</v>
          </cell>
          <cell r="R372" t="str">
            <v/>
          </cell>
          <cell r="S372">
            <v>0</v>
          </cell>
          <cell r="T372">
            <v>0</v>
          </cell>
          <cell r="U372">
            <v>0</v>
          </cell>
          <cell r="V372">
            <v>0</v>
          </cell>
          <cell r="W372">
            <v>0.35249999999999998</v>
          </cell>
          <cell r="X372" t="str">
            <v>-</v>
          </cell>
          <cell r="Y372" t="str">
            <v>-</v>
          </cell>
          <cell r="Z372" t="e">
            <v>#VALUE!</v>
          </cell>
          <cell r="AA372">
            <v>0</v>
          </cell>
          <cell r="AB372">
            <v>0</v>
          </cell>
          <cell r="AC372">
            <v>0</v>
          </cell>
          <cell r="AD372">
            <v>0.76491530463288648</v>
          </cell>
          <cell r="AE372" t="str">
            <v>-</v>
          </cell>
          <cell r="AF372" t="e">
            <v>#VALUE!</v>
          </cell>
          <cell r="AG372">
            <v>0</v>
          </cell>
          <cell r="AH372">
            <v>0</v>
          </cell>
          <cell r="AI372">
            <v>0</v>
          </cell>
          <cell r="AJ372">
            <v>0</v>
          </cell>
          <cell r="AK372">
            <v>0</v>
          </cell>
          <cell r="AL372" t="str">
            <v>-</v>
          </cell>
          <cell r="AM372" t="str">
            <v>-</v>
          </cell>
          <cell r="AN372" t="str">
            <v/>
          </cell>
          <cell r="AO372">
            <v>0</v>
          </cell>
          <cell r="AP372" t="str">
            <v>-</v>
          </cell>
          <cell r="AQ372">
            <v>0</v>
          </cell>
          <cell r="AR372" t="str">
            <v>-</v>
          </cell>
          <cell r="AS372">
            <v>0</v>
          </cell>
          <cell r="AT372" t="str">
            <v/>
          </cell>
          <cell r="AU372">
            <v>0</v>
          </cell>
          <cell r="AV372" t="str">
            <v>-</v>
          </cell>
          <cell r="AW372">
            <v>0</v>
          </cell>
          <cell r="AX372" t="str">
            <v>-</v>
          </cell>
          <cell r="AY372">
            <v>0</v>
          </cell>
          <cell r="AZ372" t="str">
            <v/>
          </cell>
          <cell r="BA372">
            <v>0</v>
          </cell>
          <cell r="BB372" t="str">
            <v>-</v>
          </cell>
          <cell r="BC372">
            <v>0</v>
          </cell>
          <cell r="BD372" t="str">
            <v>-</v>
          </cell>
          <cell r="BE372">
            <v>0</v>
          </cell>
          <cell r="BF372" t="str">
            <v/>
          </cell>
          <cell r="BG372">
            <v>0</v>
          </cell>
          <cell r="BH372" t="str">
            <v>-</v>
          </cell>
          <cell r="BI372">
            <v>0</v>
          </cell>
          <cell r="BJ372" t="str">
            <v>-</v>
          </cell>
          <cell r="BK372">
            <v>0</v>
          </cell>
          <cell r="BL372">
            <v>0</v>
          </cell>
          <cell r="BM372" t="str">
            <v>-</v>
          </cell>
          <cell r="BN372">
            <v>15</v>
          </cell>
          <cell r="BO372" t="str">
            <v/>
          </cell>
          <cell r="BP372">
            <v>0</v>
          </cell>
          <cell r="BQ372">
            <v>0</v>
          </cell>
          <cell r="BR372" t="str">
            <v>-</v>
          </cell>
          <cell r="BS372">
            <v>0</v>
          </cell>
          <cell r="BT372">
            <v>0</v>
          </cell>
          <cell r="BU372" t="str">
            <v>-</v>
          </cell>
        </row>
        <row r="373">
          <cell r="A373" t="str">
            <v>281RET</v>
          </cell>
          <cell r="B373">
            <v>281</v>
          </cell>
          <cell r="C373" t="str">
            <v>RET</v>
          </cell>
          <cell r="D373" t="str">
            <v>Total FF</v>
          </cell>
          <cell r="E373" t="str">
            <v>Deep Energy Retrofit</v>
          </cell>
          <cell r="F373" t="str">
            <v>Commercial</v>
          </cell>
          <cell r="G373" t="str">
            <v>Y</v>
          </cell>
          <cell r="M373" t="str">
            <v>RET</v>
          </cell>
          <cell r="N373" t="str">
            <v>Existing building with no retrofit</v>
          </cell>
          <cell r="O373">
            <v>2020</v>
          </cell>
          <cell r="P373">
            <v>2029</v>
          </cell>
          <cell r="Q373" t="str">
            <v>Large Office</v>
          </cell>
          <cell r="R373" t="str">
            <v/>
          </cell>
          <cell r="S373">
            <v>0</v>
          </cell>
          <cell r="T373">
            <v>0</v>
          </cell>
          <cell r="U373">
            <v>0</v>
          </cell>
          <cell r="V373">
            <v>0</v>
          </cell>
          <cell r="W373">
            <v>0.35249999999999998</v>
          </cell>
          <cell r="X373" t="str">
            <v>-</v>
          </cell>
          <cell r="Y373" t="str">
            <v>-</v>
          </cell>
          <cell r="Z373" t="e">
            <v>#VALUE!</v>
          </cell>
          <cell r="AA373">
            <v>0</v>
          </cell>
          <cell r="AB373">
            <v>0</v>
          </cell>
          <cell r="AC373">
            <v>0</v>
          </cell>
          <cell r="AD373">
            <v>0</v>
          </cell>
          <cell r="AE373" t="str">
            <v>-</v>
          </cell>
          <cell r="AF373" t="e">
            <v>#VALUE!</v>
          </cell>
          <cell r="AG373">
            <v>0</v>
          </cell>
          <cell r="AH373">
            <v>0</v>
          </cell>
          <cell r="AI373">
            <v>0</v>
          </cell>
          <cell r="AJ373">
            <v>0</v>
          </cell>
          <cell r="AK373">
            <v>0</v>
          </cell>
          <cell r="AL373" t="str">
            <v>-</v>
          </cell>
          <cell r="AM373" t="str">
            <v>-</v>
          </cell>
          <cell r="AN373" t="str">
            <v/>
          </cell>
          <cell r="AO373">
            <v>0</v>
          </cell>
          <cell r="AP373" t="str">
            <v>-</v>
          </cell>
          <cell r="AQ373">
            <v>0</v>
          </cell>
          <cell r="AR373" t="str">
            <v>-</v>
          </cell>
          <cell r="AS373">
            <v>0</v>
          </cell>
          <cell r="AT373" t="str">
            <v/>
          </cell>
          <cell r="AU373">
            <v>0</v>
          </cell>
          <cell r="AV373" t="str">
            <v>-</v>
          </cell>
          <cell r="AW373">
            <v>0</v>
          </cell>
          <cell r="AX373" t="str">
            <v>-</v>
          </cell>
          <cell r="AY373">
            <v>0</v>
          </cell>
          <cell r="AZ373" t="str">
            <v/>
          </cell>
          <cell r="BA373">
            <v>0</v>
          </cell>
          <cell r="BB373" t="str">
            <v>-</v>
          </cell>
          <cell r="BC373">
            <v>0</v>
          </cell>
          <cell r="BD373" t="str">
            <v>-</v>
          </cell>
          <cell r="BE373">
            <v>0</v>
          </cell>
          <cell r="BF373" t="str">
            <v/>
          </cell>
          <cell r="BG373">
            <v>0</v>
          </cell>
          <cell r="BH373" t="str">
            <v>-</v>
          </cell>
          <cell r="BI373">
            <v>0</v>
          </cell>
          <cell r="BJ373" t="str">
            <v>-</v>
          </cell>
          <cell r="BK373">
            <v>0</v>
          </cell>
          <cell r="BL373">
            <v>0</v>
          </cell>
          <cell r="BM373" t="str">
            <v>-</v>
          </cell>
          <cell r="BN373">
            <v>15</v>
          </cell>
          <cell r="BO373" t="str">
            <v/>
          </cell>
          <cell r="BP373">
            <v>0</v>
          </cell>
          <cell r="BQ373">
            <v>0</v>
          </cell>
          <cell r="BR373" t="str">
            <v>-</v>
          </cell>
          <cell r="BS373">
            <v>0</v>
          </cell>
          <cell r="BT373">
            <v>0</v>
          </cell>
          <cell r="BU373" t="str">
            <v>-</v>
          </cell>
        </row>
        <row r="374">
          <cell r="A374" t="str">
            <v>282RET</v>
          </cell>
          <cell r="B374">
            <v>282</v>
          </cell>
          <cell r="C374" t="str">
            <v>RET</v>
          </cell>
          <cell r="D374" t="str">
            <v>Total Electric</v>
          </cell>
          <cell r="E374" t="str">
            <v>Deep Energy Retrofit</v>
          </cell>
          <cell r="F374" t="str">
            <v>Commercial</v>
          </cell>
          <cell r="G374" t="str">
            <v>Y</v>
          </cell>
          <cell r="M374" t="str">
            <v>RET</v>
          </cell>
          <cell r="N374" t="str">
            <v>Existing building with no retrofit</v>
          </cell>
          <cell r="O374">
            <v>2020</v>
          </cell>
          <cell r="P374">
            <v>2029</v>
          </cell>
          <cell r="Q374" t="str">
            <v>Large Office</v>
          </cell>
          <cell r="R374" t="str">
            <v/>
          </cell>
          <cell r="S374">
            <v>0</v>
          </cell>
          <cell r="T374">
            <v>0</v>
          </cell>
          <cell r="U374">
            <v>0</v>
          </cell>
          <cell r="V374">
            <v>0</v>
          </cell>
          <cell r="W374">
            <v>0.35249999999999998</v>
          </cell>
          <cell r="X374" t="str">
            <v>-</v>
          </cell>
          <cell r="Y374" t="str">
            <v>-</v>
          </cell>
          <cell r="Z374" t="e">
            <v>#VALUE!</v>
          </cell>
          <cell r="AA374">
            <v>0</v>
          </cell>
          <cell r="AB374">
            <v>0</v>
          </cell>
          <cell r="AC374">
            <v>0</v>
          </cell>
          <cell r="AD374">
            <v>0.76491530463288648</v>
          </cell>
          <cell r="AE374" t="str">
            <v>-</v>
          </cell>
          <cell r="AF374" t="e">
            <v>#VALUE!</v>
          </cell>
          <cell r="AG374">
            <v>0</v>
          </cell>
          <cell r="AH374">
            <v>0</v>
          </cell>
          <cell r="AI374">
            <v>0</v>
          </cell>
          <cell r="AJ374">
            <v>0</v>
          </cell>
          <cell r="AK374">
            <v>0</v>
          </cell>
          <cell r="AL374" t="str">
            <v>-</v>
          </cell>
          <cell r="AM374" t="str">
            <v>-</v>
          </cell>
          <cell r="AN374" t="str">
            <v/>
          </cell>
          <cell r="AO374">
            <v>0</v>
          </cell>
          <cell r="AP374" t="str">
            <v>-</v>
          </cell>
          <cell r="AQ374">
            <v>0</v>
          </cell>
          <cell r="AR374" t="str">
            <v>-</v>
          </cell>
          <cell r="AS374">
            <v>0</v>
          </cell>
          <cell r="AT374" t="str">
            <v/>
          </cell>
          <cell r="AU374">
            <v>0</v>
          </cell>
          <cell r="AV374" t="str">
            <v>-</v>
          </cell>
          <cell r="AW374">
            <v>0</v>
          </cell>
          <cell r="AX374" t="str">
            <v>-</v>
          </cell>
          <cell r="AY374">
            <v>0</v>
          </cell>
          <cell r="AZ374" t="str">
            <v/>
          </cell>
          <cell r="BA374">
            <v>0</v>
          </cell>
          <cell r="BB374" t="str">
            <v>-</v>
          </cell>
          <cell r="BC374">
            <v>0</v>
          </cell>
          <cell r="BD374" t="str">
            <v>-</v>
          </cell>
          <cell r="BE374">
            <v>0</v>
          </cell>
          <cell r="BF374" t="str">
            <v/>
          </cell>
          <cell r="BG374">
            <v>0</v>
          </cell>
          <cell r="BH374" t="str">
            <v>-</v>
          </cell>
          <cell r="BI374">
            <v>0</v>
          </cell>
          <cell r="BJ374" t="str">
            <v>-</v>
          </cell>
          <cell r="BK374">
            <v>0</v>
          </cell>
          <cell r="BL374">
            <v>0</v>
          </cell>
          <cell r="BM374" t="str">
            <v>-</v>
          </cell>
          <cell r="BN374">
            <v>15</v>
          </cell>
          <cell r="BO374" t="str">
            <v/>
          </cell>
          <cell r="BP374">
            <v>0</v>
          </cell>
          <cell r="BQ374">
            <v>0</v>
          </cell>
          <cell r="BR374" t="str">
            <v>-</v>
          </cell>
          <cell r="BS374">
            <v>0</v>
          </cell>
          <cell r="BT374">
            <v>0</v>
          </cell>
          <cell r="BU374" t="str">
            <v>-</v>
          </cell>
        </row>
        <row r="375">
          <cell r="A375" t="str">
            <v>283RET</v>
          </cell>
          <cell r="B375">
            <v>283</v>
          </cell>
          <cell r="C375" t="str">
            <v>RET</v>
          </cell>
          <cell r="D375" t="str">
            <v>Total FF</v>
          </cell>
          <cell r="E375" t="str">
            <v>Deep Energy Retrofit</v>
          </cell>
          <cell r="F375" t="str">
            <v>Commercial</v>
          </cell>
          <cell r="G375" t="str">
            <v>Y</v>
          </cell>
          <cell r="M375" t="str">
            <v>RET</v>
          </cell>
          <cell r="N375" t="str">
            <v>Existing building with no retrofit</v>
          </cell>
          <cell r="O375">
            <v>2020</v>
          </cell>
          <cell r="P375">
            <v>2029</v>
          </cell>
          <cell r="Q375" t="str">
            <v>Large Office</v>
          </cell>
          <cell r="R375" t="str">
            <v/>
          </cell>
          <cell r="S375">
            <v>0</v>
          </cell>
          <cell r="T375">
            <v>0</v>
          </cell>
          <cell r="U375">
            <v>0</v>
          </cell>
          <cell r="V375">
            <v>0</v>
          </cell>
          <cell r="W375">
            <v>0.35249999999999998</v>
          </cell>
          <cell r="X375" t="str">
            <v>-</v>
          </cell>
          <cell r="Y375" t="str">
            <v>-</v>
          </cell>
          <cell r="Z375" t="e">
            <v>#VALUE!</v>
          </cell>
          <cell r="AA375">
            <v>0</v>
          </cell>
          <cell r="AB375">
            <v>0</v>
          </cell>
          <cell r="AC375">
            <v>0</v>
          </cell>
          <cell r="AD375">
            <v>0</v>
          </cell>
          <cell r="AE375" t="str">
            <v>-</v>
          </cell>
          <cell r="AF375" t="e">
            <v>#VALUE!</v>
          </cell>
          <cell r="AG375">
            <v>0</v>
          </cell>
          <cell r="AH375">
            <v>0</v>
          </cell>
          <cell r="AI375">
            <v>0</v>
          </cell>
          <cell r="AJ375">
            <v>0</v>
          </cell>
          <cell r="AK375">
            <v>0</v>
          </cell>
          <cell r="AL375" t="str">
            <v>-</v>
          </cell>
          <cell r="AM375" t="str">
            <v>-</v>
          </cell>
          <cell r="AN375" t="str">
            <v/>
          </cell>
          <cell r="AO375">
            <v>0</v>
          </cell>
          <cell r="AP375" t="str">
            <v>-</v>
          </cell>
          <cell r="AQ375">
            <v>0</v>
          </cell>
          <cell r="AR375" t="str">
            <v>-</v>
          </cell>
          <cell r="AS375">
            <v>0</v>
          </cell>
          <cell r="AT375" t="str">
            <v/>
          </cell>
          <cell r="AU375">
            <v>0</v>
          </cell>
          <cell r="AV375" t="str">
            <v>-</v>
          </cell>
          <cell r="AW375">
            <v>0</v>
          </cell>
          <cell r="AX375" t="str">
            <v>-</v>
          </cell>
          <cell r="AY375">
            <v>0</v>
          </cell>
          <cell r="AZ375" t="str">
            <v/>
          </cell>
          <cell r="BA375">
            <v>0</v>
          </cell>
          <cell r="BB375" t="str">
            <v>-</v>
          </cell>
          <cell r="BC375">
            <v>0</v>
          </cell>
          <cell r="BD375" t="str">
            <v>-</v>
          </cell>
          <cell r="BE375">
            <v>0</v>
          </cell>
          <cell r="BF375" t="str">
            <v/>
          </cell>
          <cell r="BG375">
            <v>0</v>
          </cell>
          <cell r="BH375" t="str">
            <v>-</v>
          </cell>
          <cell r="BI375">
            <v>0</v>
          </cell>
          <cell r="BJ375" t="str">
            <v>-</v>
          </cell>
          <cell r="BK375">
            <v>0</v>
          </cell>
          <cell r="BL375">
            <v>0</v>
          </cell>
          <cell r="BM375" t="str">
            <v>-</v>
          </cell>
          <cell r="BN375">
            <v>15</v>
          </cell>
          <cell r="BO375" t="str">
            <v/>
          </cell>
          <cell r="BP375">
            <v>0</v>
          </cell>
          <cell r="BQ375">
            <v>0</v>
          </cell>
          <cell r="BR375" t="str">
            <v>-</v>
          </cell>
          <cell r="BS375">
            <v>0</v>
          </cell>
          <cell r="BT375">
            <v>0</v>
          </cell>
          <cell r="BU375" t="str">
            <v>-</v>
          </cell>
        </row>
        <row r="376">
          <cell r="A376" t="str">
            <v>284RET</v>
          </cell>
          <cell r="B376">
            <v>284</v>
          </cell>
          <cell r="C376" t="str">
            <v>RET</v>
          </cell>
          <cell r="D376" t="str">
            <v>Total Electric</v>
          </cell>
          <cell r="E376" t="str">
            <v>Deep Energy Retrofit</v>
          </cell>
          <cell r="F376" t="str">
            <v>Commercial</v>
          </cell>
          <cell r="G376" t="str">
            <v>Y</v>
          </cell>
          <cell r="M376" t="str">
            <v>RET</v>
          </cell>
          <cell r="N376" t="str">
            <v>Existing building with no retrofit</v>
          </cell>
          <cell r="O376">
            <v>2020</v>
          </cell>
          <cell r="P376">
            <v>2029</v>
          </cell>
          <cell r="Q376" t="str">
            <v>Large Office</v>
          </cell>
          <cell r="R376" t="str">
            <v/>
          </cell>
          <cell r="S376">
            <v>0</v>
          </cell>
          <cell r="T376">
            <v>0</v>
          </cell>
          <cell r="U376">
            <v>0</v>
          </cell>
          <cell r="V376">
            <v>0</v>
          </cell>
          <cell r="W376">
            <v>0.35249999999999998</v>
          </cell>
          <cell r="X376" t="str">
            <v>-</v>
          </cell>
          <cell r="Y376" t="str">
            <v>-</v>
          </cell>
          <cell r="Z376" t="e">
            <v>#VALUE!</v>
          </cell>
          <cell r="AA376">
            <v>0</v>
          </cell>
          <cell r="AB376">
            <v>0</v>
          </cell>
          <cell r="AC376">
            <v>0</v>
          </cell>
          <cell r="AD376">
            <v>0.76491530463288648</v>
          </cell>
          <cell r="AE376" t="str">
            <v>-</v>
          </cell>
          <cell r="AF376" t="e">
            <v>#VALUE!</v>
          </cell>
          <cell r="AG376">
            <v>0</v>
          </cell>
          <cell r="AH376">
            <v>0</v>
          </cell>
          <cell r="AI376">
            <v>0</v>
          </cell>
          <cell r="AJ376">
            <v>0</v>
          </cell>
          <cell r="AK376">
            <v>0</v>
          </cell>
          <cell r="AL376" t="str">
            <v>-</v>
          </cell>
          <cell r="AM376" t="str">
            <v>-</v>
          </cell>
          <cell r="AN376" t="str">
            <v/>
          </cell>
          <cell r="AO376">
            <v>0</v>
          </cell>
          <cell r="AP376" t="str">
            <v>-</v>
          </cell>
          <cell r="AQ376">
            <v>0</v>
          </cell>
          <cell r="AR376" t="str">
            <v>-</v>
          </cell>
          <cell r="AS376">
            <v>0</v>
          </cell>
          <cell r="AT376" t="str">
            <v/>
          </cell>
          <cell r="AU376">
            <v>0</v>
          </cell>
          <cell r="AV376" t="str">
            <v>-</v>
          </cell>
          <cell r="AW376">
            <v>0</v>
          </cell>
          <cell r="AX376" t="str">
            <v>-</v>
          </cell>
          <cell r="AY376">
            <v>0</v>
          </cell>
          <cell r="AZ376" t="str">
            <v/>
          </cell>
          <cell r="BA376">
            <v>0</v>
          </cell>
          <cell r="BB376" t="str">
            <v>-</v>
          </cell>
          <cell r="BC376">
            <v>0</v>
          </cell>
          <cell r="BD376" t="str">
            <v>-</v>
          </cell>
          <cell r="BE376">
            <v>0</v>
          </cell>
          <cell r="BF376" t="str">
            <v/>
          </cell>
          <cell r="BG376">
            <v>0</v>
          </cell>
          <cell r="BH376" t="str">
            <v>-</v>
          </cell>
          <cell r="BI376">
            <v>0</v>
          </cell>
          <cell r="BJ376" t="str">
            <v>-</v>
          </cell>
          <cell r="BK376">
            <v>0</v>
          </cell>
          <cell r="BL376">
            <v>0</v>
          </cell>
          <cell r="BM376" t="str">
            <v>-</v>
          </cell>
          <cell r="BN376">
            <v>15</v>
          </cell>
          <cell r="BO376" t="str">
            <v/>
          </cell>
          <cell r="BP376">
            <v>0</v>
          </cell>
          <cell r="BQ376">
            <v>0</v>
          </cell>
          <cell r="BR376" t="str">
            <v>-</v>
          </cell>
          <cell r="BS376">
            <v>0</v>
          </cell>
          <cell r="BT376">
            <v>0</v>
          </cell>
          <cell r="BU376" t="str">
            <v>-</v>
          </cell>
        </row>
        <row r="377">
          <cell r="A377" t="str">
            <v>285RET</v>
          </cell>
          <cell r="B377">
            <v>285</v>
          </cell>
          <cell r="C377" t="str">
            <v>RET</v>
          </cell>
          <cell r="D377" t="str">
            <v>Total FF</v>
          </cell>
          <cell r="E377" t="str">
            <v>Deep Energy Retrofit</v>
          </cell>
          <cell r="F377" t="str">
            <v>Commercial</v>
          </cell>
          <cell r="G377" t="str">
            <v>Y</v>
          </cell>
          <cell r="M377" t="str">
            <v>RET</v>
          </cell>
          <cell r="N377" t="str">
            <v>Existing building with no retrofit</v>
          </cell>
          <cell r="O377">
            <v>2020</v>
          </cell>
          <cell r="P377">
            <v>2029</v>
          </cell>
          <cell r="Q377" t="str">
            <v>Large Office</v>
          </cell>
          <cell r="R377" t="str">
            <v/>
          </cell>
          <cell r="S377">
            <v>0</v>
          </cell>
          <cell r="T377">
            <v>0</v>
          </cell>
          <cell r="U377">
            <v>0</v>
          </cell>
          <cell r="V377">
            <v>0</v>
          </cell>
          <cell r="W377">
            <v>0.35249999999999998</v>
          </cell>
          <cell r="X377" t="str">
            <v>-</v>
          </cell>
          <cell r="Y377" t="str">
            <v>-</v>
          </cell>
          <cell r="Z377" t="e">
            <v>#VALUE!</v>
          </cell>
          <cell r="AA377">
            <v>0</v>
          </cell>
          <cell r="AB377">
            <v>0</v>
          </cell>
          <cell r="AC377">
            <v>0</v>
          </cell>
          <cell r="AD377">
            <v>0</v>
          </cell>
          <cell r="AE377" t="str">
            <v>-</v>
          </cell>
          <cell r="AF377" t="e">
            <v>#VALUE!</v>
          </cell>
          <cell r="AG377">
            <v>0</v>
          </cell>
          <cell r="AH377">
            <v>0</v>
          </cell>
          <cell r="AI377">
            <v>0</v>
          </cell>
          <cell r="AJ377">
            <v>0</v>
          </cell>
          <cell r="AK377">
            <v>0</v>
          </cell>
          <cell r="AL377" t="str">
            <v>-</v>
          </cell>
          <cell r="AM377" t="str">
            <v>-</v>
          </cell>
          <cell r="AN377" t="str">
            <v/>
          </cell>
          <cell r="AO377">
            <v>0</v>
          </cell>
          <cell r="AP377" t="str">
            <v>-</v>
          </cell>
          <cell r="AQ377">
            <v>0</v>
          </cell>
          <cell r="AR377" t="str">
            <v>-</v>
          </cell>
          <cell r="AS377">
            <v>0</v>
          </cell>
          <cell r="AT377" t="str">
            <v/>
          </cell>
          <cell r="AU377">
            <v>0</v>
          </cell>
          <cell r="AV377" t="str">
            <v>-</v>
          </cell>
          <cell r="AW377">
            <v>0</v>
          </cell>
          <cell r="AX377" t="str">
            <v>-</v>
          </cell>
          <cell r="AY377">
            <v>0</v>
          </cell>
          <cell r="AZ377" t="str">
            <v/>
          </cell>
          <cell r="BA377">
            <v>0</v>
          </cell>
          <cell r="BB377" t="str">
            <v>-</v>
          </cell>
          <cell r="BC377">
            <v>0</v>
          </cell>
          <cell r="BD377" t="str">
            <v>-</v>
          </cell>
          <cell r="BE377">
            <v>0</v>
          </cell>
          <cell r="BF377" t="str">
            <v/>
          </cell>
          <cell r="BG377">
            <v>0</v>
          </cell>
          <cell r="BH377" t="str">
            <v>-</v>
          </cell>
          <cell r="BI377">
            <v>0</v>
          </cell>
          <cell r="BJ377" t="str">
            <v>-</v>
          </cell>
          <cell r="BK377">
            <v>0</v>
          </cell>
          <cell r="BL377">
            <v>0</v>
          </cell>
          <cell r="BM377" t="str">
            <v>-</v>
          </cell>
          <cell r="BN377">
            <v>15</v>
          </cell>
          <cell r="BO377" t="str">
            <v/>
          </cell>
          <cell r="BP377">
            <v>0</v>
          </cell>
          <cell r="BQ377">
            <v>0</v>
          </cell>
          <cell r="BR377" t="str">
            <v>-</v>
          </cell>
          <cell r="BS377">
            <v>0</v>
          </cell>
          <cell r="BT377">
            <v>0</v>
          </cell>
          <cell r="BU377" t="str">
            <v>-</v>
          </cell>
        </row>
        <row r="378">
          <cell r="A378" t="str">
            <v>286MD</v>
          </cell>
          <cell r="B378">
            <v>286</v>
          </cell>
          <cell r="C378" t="str">
            <v>MD</v>
          </cell>
          <cell r="D378" t="str">
            <v>Total Electric</v>
          </cell>
          <cell r="E378" t="str">
            <v xml:space="preserve"> EMS - MD</v>
          </cell>
          <cell r="F378" t="str">
            <v>Commercial</v>
          </cell>
          <cell r="G378" t="str">
            <v>Y</v>
          </cell>
          <cell r="M378" t="str">
            <v>NC,RENO</v>
          </cell>
          <cell r="N378" t="str">
            <v>No Energy Management System (EMS)</v>
          </cell>
          <cell r="O378">
            <v>2020</v>
          </cell>
          <cell r="P378">
            <v>2029</v>
          </cell>
          <cell r="Q378" t="str">
            <v>Large Office</v>
          </cell>
          <cell r="R378" t="str">
            <v/>
          </cell>
          <cell r="S378">
            <v>0</v>
          </cell>
          <cell r="T378">
            <v>0</v>
          </cell>
          <cell r="U378">
            <v>0</v>
          </cell>
          <cell r="V378">
            <v>0</v>
          </cell>
          <cell r="W378">
            <v>0.17499999999999999</v>
          </cell>
          <cell r="X378" t="str">
            <v>-</v>
          </cell>
          <cell r="Y378" t="str">
            <v>EIA CBECS 2012; Sustain Dane Energy Costs in Office Buildings; Questline;Wendy Messenger, Building Management Systems</v>
          </cell>
          <cell r="Z378" t="e">
            <v>#VALUE!</v>
          </cell>
          <cell r="AA378">
            <v>0</v>
          </cell>
          <cell r="AB378">
            <v>0</v>
          </cell>
          <cell r="AC378">
            <v>0</v>
          </cell>
          <cell r="AD378">
            <v>0.56269158956385446</v>
          </cell>
          <cell r="AE378" t="str">
            <v>Ready.one - Energy Management per Square Foot</v>
          </cell>
          <cell r="AF378" t="e">
            <v>#VALUE!</v>
          </cell>
          <cell r="AG378">
            <v>0</v>
          </cell>
          <cell r="AH378">
            <v>0</v>
          </cell>
          <cell r="AI378">
            <v>0</v>
          </cell>
          <cell r="AJ378">
            <v>0</v>
          </cell>
          <cell r="AK378">
            <v>0</v>
          </cell>
          <cell r="AL378" t="str">
            <v>-</v>
          </cell>
          <cell r="AM378" t="str">
            <v>-</v>
          </cell>
          <cell r="AN378" t="str">
            <v/>
          </cell>
          <cell r="AO378">
            <v>0</v>
          </cell>
          <cell r="AP378" t="str">
            <v>-</v>
          </cell>
          <cell r="AQ378">
            <v>0</v>
          </cell>
          <cell r="AR378" t="str">
            <v>-</v>
          </cell>
          <cell r="AS378">
            <v>0</v>
          </cell>
          <cell r="AT378" t="str">
            <v/>
          </cell>
          <cell r="AU378">
            <v>0</v>
          </cell>
          <cell r="AV378" t="str">
            <v>-</v>
          </cell>
          <cell r="AW378">
            <v>0</v>
          </cell>
          <cell r="AX378" t="str">
            <v>-</v>
          </cell>
          <cell r="AY378">
            <v>0</v>
          </cell>
          <cell r="AZ378" t="str">
            <v/>
          </cell>
          <cell r="BA378">
            <v>0</v>
          </cell>
          <cell r="BB378" t="str">
            <v>-</v>
          </cell>
          <cell r="BC378">
            <v>0</v>
          </cell>
          <cell r="BD378" t="str">
            <v>-</v>
          </cell>
          <cell r="BE378">
            <v>0</v>
          </cell>
          <cell r="BF378" t="str">
            <v/>
          </cell>
          <cell r="BG378">
            <v>0</v>
          </cell>
          <cell r="BH378" t="str">
            <v>-</v>
          </cell>
          <cell r="BI378">
            <v>0</v>
          </cell>
          <cell r="BJ378" t="str">
            <v>-</v>
          </cell>
          <cell r="BK378">
            <v>0</v>
          </cell>
          <cell r="BL378">
            <v>0</v>
          </cell>
          <cell r="BM378" t="str">
            <v>-</v>
          </cell>
          <cell r="BN378">
            <v>15</v>
          </cell>
          <cell r="BO378" t="str">
            <v/>
          </cell>
          <cell r="BP378">
            <v>0</v>
          </cell>
          <cell r="BQ378">
            <v>0</v>
          </cell>
          <cell r="BR378" t="str">
            <v>-</v>
          </cell>
          <cell r="BS378">
            <v>0</v>
          </cell>
          <cell r="BT378">
            <v>0</v>
          </cell>
          <cell r="BU378" t="str">
            <v>-</v>
          </cell>
        </row>
        <row r="379">
          <cell r="A379" t="str">
            <v>287MD</v>
          </cell>
          <cell r="B379">
            <v>287</v>
          </cell>
          <cell r="C379" t="str">
            <v>MD</v>
          </cell>
          <cell r="D379" t="str">
            <v>Total Electric</v>
          </cell>
          <cell r="E379" t="str">
            <v xml:space="preserve"> EMS - MD</v>
          </cell>
          <cell r="F379" t="str">
            <v>Commercial</v>
          </cell>
          <cell r="G379" t="str">
            <v>Y</v>
          </cell>
          <cell r="M379" t="str">
            <v>NC,RENO</v>
          </cell>
          <cell r="N379" t="str">
            <v>No Energy Management System (EMS)</v>
          </cell>
          <cell r="O379">
            <v>2020</v>
          </cell>
          <cell r="P379">
            <v>2029</v>
          </cell>
          <cell r="Q379" t="str">
            <v>Large Office</v>
          </cell>
          <cell r="R379" t="str">
            <v/>
          </cell>
          <cell r="S379">
            <v>0</v>
          </cell>
          <cell r="T379">
            <v>0</v>
          </cell>
          <cell r="U379">
            <v>0</v>
          </cell>
          <cell r="V379">
            <v>0</v>
          </cell>
          <cell r="W379">
            <v>0.17499999999999999</v>
          </cell>
          <cell r="X379" t="str">
            <v>-</v>
          </cell>
          <cell r="Y379" t="str">
            <v>-</v>
          </cell>
          <cell r="Z379" t="e">
            <v>#VALUE!</v>
          </cell>
          <cell r="AA379">
            <v>0</v>
          </cell>
          <cell r="AB379">
            <v>0</v>
          </cell>
          <cell r="AC379">
            <v>0</v>
          </cell>
          <cell r="AD379">
            <v>0.87642418930762489</v>
          </cell>
          <cell r="AE379" t="str">
            <v>-</v>
          </cell>
          <cell r="AF379" t="e">
            <v>#VALUE!</v>
          </cell>
          <cell r="AG379">
            <v>0</v>
          </cell>
          <cell r="AH379">
            <v>0</v>
          </cell>
          <cell r="AI379">
            <v>0</v>
          </cell>
          <cell r="AJ379">
            <v>0</v>
          </cell>
          <cell r="AK379">
            <v>0</v>
          </cell>
          <cell r="AL379" t="str">
            <v>-</v>
          </cell>
          <cell r="AM379" t="str">
            <v>-</v>
          </cell>
          <cell r="AN379" t="str">
            <v/>
          </cell>
          <cell r="AO379">
            <v>0</v>
          </cell>
          <cell r="AP379" t="str">
            <v>-</v>
          </cell>
          <cell r="AQ379">
            <v>0</v>
          </cell>
          <cell r="AR379" t="str">
            <v>-</v>
          </cell>
          <cell r="AS379">
            <v>0</v>
          </cell>
          <cell r="AT379" t="str">
            <v/>
          </cell>
          <cell r="AU379">
            <v>0</v>
          </cell>
          <cell r="AV379" t="str">
            <v>-</v>
          </cell>
          <cell r="AW379">
            <v>0</v>
          </cell>
          <cell r="AX379" t="str">
            <v>-</v>
          </cell>
          <cell r="AY379">
            <v>0</v>
          </cell>
          <cell r="AZ379" t="str">
            <v/>
          </cell>
          <cell r="BA379">
            <v>0</v>
          </cell>
          <cell r="BB379" t="str">
            <v>-</v>
          </cell>
          <cell r="BC379">
            <v>0</v>
          </cell>
          <cell r="BD379" t="str">
            <v>-</v>
          </cell>
          <cell r="BE379">
            <v>0</v>
          </cell>
          <cell r="BF379" t="str">
            <v/>
          </cell>
          <cell r="BG379">
            <v>0</v>
          </cell>
          <cell r="BH379" t="str">
            <v>-</v>
          </cell>
          <cell r="BI379">
            <v>0</v>
          </cell>
          <cell r="BJ379" t="str">
            <v>-</v>
          </cell>
          <cell r="BK379">
            <v>0</v>
          </cell>
          <cell r="BL379">
            <v>0</v>
          </cell>
          <cell r="BM379" t="str">
            <v>-</v>
          </cell>
          <cell r="BN379">
            <v>15</v>
          </cell>
          <cell r="BO379" t="str">
            <v/>
          </cell>
          <cell r="BP379">
            <v>0</v>
          </cell>
          <cell r="BQ379">
            <v>0</v>
          </cell>
          <cell r="BR379" t="str">
            <v>-</v>
          </cell>
          <cell r="BS379">
            <v>0</v>
          </cell>
          <cell r="BT379">
            <v>0</v>
          </cell>
          <cell r="BU379" t="str">
            <v>-</v>
          </cell>
        </row>
        <row r="380">
          <cell r="A380" t="str">
            <v>288MD</v>
          </cell>
          <cell r="B380">
            <v>288</v>
          </cell>
          <cell r="C380" t="str">
            <v>MD</v>
          </cell>
          <cell r="D380" t="str">
            <v>Total FF</v>
          </cell>
          <cell r="E380" t="str">
            <v xml:space="preserve"> EMS - MD</v>
          </cell>
          <cell r="F380" t="str">
            <v>Commercial</v>
          </cell>
          <cell r="G380" t="str">
            <v>Y</v>
          </cell>
          <cell r="M380" t="str">
            <v>NC,RENO</v>
          </cell>
          <cell r="N380" t="str">
            <v>No Energy Management System (EMS)</v>
          </cell>
          <cell r="O380">
            <v>2020</v>
          </cell>
          <cell r="P380">
            <v>2029</v>
          </cell>
          <cell r="Q380" t="str">
            <v>Large Office</v>
          </cell>
          <cell r="R380" t="str">
            <v/>
          </cell>
          <cell r="S380">
            <v>0</v>
          </cell>
          <cell r="T380">
            <v>0</v>
          </cell>
          <cell r="U380">
            <v>0</v>
          </cell>
          <cell r="V380">
            <v>0</v>
          </cell>
          <cell r="W380">
            <v>0.17499999999999999</v>
          </cell>
          <cell r="X380" t="str">
            <v>-</v>
          </cell>
          <cell r="Y380" t="str">
            <v>-</v>
          </cell>
          <cell r="Z380" t="e">
            <v>#VALUE!</v>
          </cell>
          <cell r="AA380">
            <v>0</v>
          </cell>
          <cell r="AB380">
            <v>0</v>
          </cell>
          <cell r="AC380">
            <v>0</v>
          </cell>
          <cell r="AD380">
            <v>0</v>
          </cell>
          <cell r="AE380" t="str">
            <v>-</v>
          </cell>
          <cell r="AF380" t="e">
            <v>#VALUE!</v>
          </cell>
          <cell r="AG380">
            <v>0</v>
          </cell>
          <cell r="AH380">
            <v>0</v>
          </cell>
          <cell r="AI380">
            <v>0</v>
          </cell>
          <cell r="AJ380">
            <v>0</v>
          </cell>
          <cell r="AK380">
            <v>0</v>
          </cell>
          <cell r="AL380" t="str">
            <v>-</v>
          </cell>
          <cell r="AM380" t="str">
            <v>-</v>
          </cell>
          <cell r="AN380" t="str">
            <v/>
          </cell>
          <cell r="AO380">
            <v>0</v>
          </cell>
          <cell r="AP380" t="str">
            <v>-</v>
          </cell>
          <cell r="AQ380">
            <v>0</v>
          </cell>
          <cell r="AR380" t="str">
            <v>-</v>
          </cell>
          <cell r="AS380">
            <v>0</v>
          </cell>
          <cell r="AT380" t="str">
            <v/>
          </cell>
          <cell r="AU380">
            <v>0</v>
          </cell>
          <cell r="AV380" t="str">
            <v>-</v>
          </cell>
          <cell r="AW380">
            <v>0</v>
          </cell>
          <cell r="AX380" t="str">
            <v>-</v>
          </cell>
          <cell r="AY380">
            <v>0</v>
          </cell>
          <cell r="AZ380" t="str">
            <v/>
          </cell>
          <cell r="BA380">
            <v>0</v>
          </cell>
          <cell r="BB380" t="str">
            <v>-</v>
          </cell>
          <cell r="BC380">
            <v>0</v>
          </cell>
          <cell r="BD380" t="str">
            <v>-</v>
          </cell>
          <cell r="BE380">
            <v>0</v>
          </cell>
          <cell r="BF380" t="str">
            <v/>
          </cell>
          <cell r="BG380">
            <v>0</v>
          </cell>
          <cell r="BH380" t="str">
            <v>-</v>
          </cell>
          <cell r="BI380">
            <v>0</v>
          </cell>
          <cell r="BJ380" t="str">
            <v>-</v>
          </cell>
          <cell r="BK380">
            <v>0</v>
          </cell>
          <cell r="BL380">
            <v>0</v>
          </cell>
          <cell r="BM380" t="str">
            <v>-</v>
          </cell>
          <cell r="BN380">
            <v>15</v>
          </cell>
          <cell r="BO380" t="str">
            <v/>
          </cell>
          <cell r="BP380">
            <v>0</v>
          </cell>
          <cell r="BQ380">
            <v>0</v>
          </cell>
          <cell r="BR380" t="str">
            <v>-</v>
          </cell>
          <cell r="BS380">
            <v>0</v>
          </cell>
          <cell r="BT380">
            <v>0</v>
          </cell>
          <cell r="BU380" t="str">
            <v>-</v>
          </cell>
        </row>
        <row r="381">
          <cell r="A381" t="str">
            <v>289MD</v>
          </cell>
          <cell r="B381">
            <v>289</v>
          </cell>
          <cell r="C381" t="str">
            <v>MD</v>
          </cell>
          <cell r="D381" t="str">
            <v>Total Electric</v>
          </cell>
          <cell r="E381" t="str">
            <v xml:space="preserve"> EMS - MD</v>
          </cell>
          <cell r="F381" t="str">
            <v>Commercial</v>
          </cell>
          <cell r="G381" t="str">
            <v>Y</v>
          </cell>
          <cell r="M381" t="str">
            <v>NC,RENO</v>
          </cell>
          <cell r="N381" t="str">
            <v>No Energy Management System (EMS)</v>
          </cell>
          <cell r="O381">
            <v>2020</v>
          </cell>
          <cell r="P381">
            <v>2029</v>
          </cell>
          <cell r="Q381" t="str">
            <v>Large Office</v>
          </cell>
          <cell r="R381" t="str">
            <v/>
          </cell>
          <cell r="S381">
            <v>0</v>
          </cell>
          <cell r="T381">
            <v>0</v>
          </cell>
          <cell r="U381">
            <v>0</v>
          </cell>
          <cell r="V381">
            <v>0</v>
          </cell>
          <cell r="W381">
            <v>0.17499999999999999</v>
          </cell>
          <cell r="X381" t="str">
            <v>-</v>
          </cell>
          <cell r="Y381" t="str">
            <v>-</v>
          </cell>
          <cell r="Z381" t="e">
            <v>#VALUE!</v>
          </cell>
          <cell r="AA381">
            <v>0</v>
          </cell>
          <cell r="AB381">
            <v>0</v>
          </cell>
          <cell r="AC381">
            <v>0</v>
          </cell>
          <cell r="AD381">
            <v>0.87642418930762489</v>
          </cell>
          <cell r="AE381" t="str">
            <v>-</v>
          </cell>
          <cell r="AF381" t="e">
            <v>#VALUE!</v>
          </cell>
          <cell r="AG381">
            <v>0</v>
          </cell>
          <cell r="AH381">
            <v>0</v>
          </cell>
          <cell r="AI381">
            <v>0</v>
          </cell>
          <cell r="AJ381">
            <v>0</v>
          </cell>
          <cell r="AK381">
            <v>0</v>
          </cell>
          <cell r="AL381" t="str">
            <v>-</v>
          </cell>
          <cell r="AM381" t="str">
            <v>-</v>
          </cell>
          <cell r="AN381" t="str">
            <v/>
          </cell>
          <cell r="AO381">
            <v>0</v>
          </cell>
          <cell r="AP381" t="str">
            <v>-</v>
          </cell>
          <cell r="AQ381">
            <v>0</v>
          </cell>
          <cell r="AR381" t="str">
            <v>-</v>
          </cell>
          <cell r="AS381">
            <v>0</v>
          </cell>
          <cell r="AT381" t="str">
            <v/>
          </cell>
          <cell r="AU381">
            <v>0</v>
          </cell>
          <cell r="AV381" t="str">
            <v>-</v>
          </cell>
          <cell r="AW381">
            <v>0</v>
          </cell>
          <cell r="AX381" t="str">
            <v>-</v>
          </cell>
          <cell r="AY381">
            <v>0</v>
          </cell>
          <cell r="AZ381" t="str">
            <v/>
          </cell>
          <cell r="BA381">
            <v>0</v>
          </cell>
          <cell r="BB381" t="str">
            <v>-</v>
          </cell>
          <cell r="BC381">
            <v>0</v>
          </cell>
          <cell r="BD381" t="str">
            <v>-</v>
          </cell>
          <cell r="BE381">
            <v>0</v>
          </cell>
          <cell r="BF381" t="str">
            <v/>
          </cell>
          <cell r="BG381">
            <v>0</v>
          </cell>
          <cell r="BH381" t="str">
            <v>-</v>
          </cell>
          <cell r="BI381">
            <v>0</v>
          </cell>
          <cell r="BJ381" t="str">
            <v>-</v>
          </cell>
          <cell r="BK381">
            <v>0</v>
          </cell>
          <cell r="BL381">
            <v>0</v>
          </cell>
          <cell r="BM381" t="str">
            <v>-</v>
          </cell>
          <cell r="BN381">
            <v>15</v>
          </cell>
          <cell r="BO381" t="str">
            <v/>
          </cell>
          <cell r="BP381">
            <v>0</v>
          </cell>
          <cell r="BQ381">
            <v>0</v>
          </cell>
          <cell r="BR381" t="str">
            <v>-</v>
          </cell>
          <cell r="BS381">
            <v>0</v>
          </cell>
          <cell r="BT381">
            <v>0</v>
          </cell>
          <cell r="BU381" t="str">
            <v>-</v>
          </cell>
        </row>
        <row r="382">
          <cell r="A382" t="str">
            <v>290MD</v>
          </cell>
          <cell r="B382">
            <v>290</v>
          </cell>
          <cell r="C382" t="str">
            <v>MD</v>
          </cell>
          <cell r="D382" t="str">
            <v>Total FF</v>
          </cell>
          <cell r="E382" t="str">
            <v xml:space="preserve"> EMS - MD</v>
          </cell>
          <cell r="F382" t="str">
            <v>Commercial</v>
          </cell>
          <cell r="G382" t="str">
            <v>Y</v>
          </cell>
          <cell r="M382" t="str">
            <v>NC,RENO</v>
          </cell>
          <cell r="N382" t="str">
            <v>No Energy Management System (EMS)</v>
          </cell>
          <cell r="O382">
            <v>2020</v>
          </cell>
          <cell r="P382">
            <v>2029</v>
          </cell>
          <cell r="Q382" t="str">
            <v>Large Office</v>
          </cell>
          <cell r="R382" t="str">
            <v/>
          </cell>
          <cell r="S382">
            <v>0</v>
          </cell>
          <cell r="T382">
            <v>0</v>
          </cell>
          <cell r="U382">
            <v>0</v>
          </cell>
          <cell r="V382">
            <v>0</v>
          </cell>
          <cell r="W382">
            <v>0.17499999999999999</v>
          </cell>
          <cell r="X382" t="str">
            <v>-</v>
          </cell>
          <cell r="Y382" t="str">
            <v>-</v>
          </cell>
          <cell r="Z382" t="e">
            <v>#VALUE!</v>
          </cell>
          <cell r="AA382">
            <v>0</v>
          </cell>
          <cell r="AB382">
            <v>0</v>
          </cell>
          <cell r="AC382">
            <v>0</v>
          </cell>
          <cell r="AD382">
            <v>0</v>
          </cell>
          <cell r="AE382" t="str">
            <v>-</v>
          </cell>
          <cell r="AF382" t="e">
            <v>#VALUE!</v>
          </cell>
          <cell r="AG382">
            <v>0</v>
          </cell>
          <cell r="AH382">
            <v>0</v>
          </cell>
          <cell r="AI382">
            <v>0</v>
          </cell>
          <cell r="AJ382">
            <v>0</v>
          </cell>
          <cell r="AK382">
            <v>0</v>
          </cell>
          <cell r="AL382" t="str">
            <v>-</v>
          </cell>
          <cell r="AM382" t="str">
            <v>-</v>
          </cell>
          <cell r="AN382" t="str">
            <v/>
          </cell>
          <cell r="AO382">
            <v>0</v>
          </cell>
          <cell r="AP382" t="str">
            <v>-</v>
          </cell>
          <cell r="AQ382">
            <v>0</v>
          </cell>
          <cell r="AR382" t="str">
            <v>-</v>
          </cell>
          <cell r="AS382">
            <v>0</v>
          </cell>
          <cell r="AT382" t="str">
            <v/>
          </cell>
          <cell r="AU382">
            <v>0</v>
          </cell>
          <cell r="AV382" t="str">
            <v>-</v>
          </cell>
          <cell r="AW382">
            <v>0</v>
          </cell>
          <cell r="AX382" t="str">
            <v>-</v>
          </cell>
          <cell r="AY382">
            <v>0</v>
          </cell>
          <cell r="AZ382" t="str">
            <v/>
          </cell>
          <cell r="BA382">
            <v>0</v>
          </cell>
          <cell r="BB382" t="str">
            <v>-</v>
          </cell>
          <cell r="BC382">
            <v>0</v>
          </cell>
          <cell r="BD382" t="str">
            <v>-</v>
          </cell>
          <cell r="BE382">
            <v>0</v>
          </cell>
          <cell r="BF382" t="str">
            <v/>
          </cell>
          <cell r="BG382">
            <v>0</v>
          </cell>
          <cell r="BH382" t="str">
            <v>-</v>
          </cell>
          <cell r="BI382">
            <v>0</v>
          </cell>
          <cell r="BJ382" t="str">
            <v>-</v>
          </cell>
          <cell r="BK382">
            <v>0</v>
          </cell>
          <cell r="BL382">
            <v>0</v>
          </cell>
          <cell r="BM382" t="str">
            <v>-</v>
          </cell>
          <cell r="BN382">
            <v>15</v>
          </cell>
          <cell r="BO382" t="str">
            <v/>
          </cell>
          <cell r="BP382">
            <v>0</v>
          </cell>
          <cell r="BQ382">
            <v>0</v>
          </cell>
          <cell r="BR382" t="str">
            <v>-</v>
          </cell>
          <cell r="BS382">
            <v>0</v>
          </cell>
          <cell r="BT382">
            <v>0</v>
          </cell>
          <cell r="BU382" t="str">
            <v>-</v>
          </cell>
        </row>
        <row r="383">
          <cell r="A383" t="str">
            <v>291MD</v>
          </cell>
          <cell r="B383">
            <v>291</v>
          </cell>
          <cell r="C383" t="str">
            <v>MD</v>
          </cell>
          <cell r="D383" t="str">
            <v>Total Electric</v>
          </cell>
          <cell r="E383" t="str">
            <v xml:space="preserve"> EMS - MD</v>
          </cell>
          <cell r="F383" t="str">
            <v>Commercial</v>
          </cell>
          <cell r="G383" t="str">
            <v>Y</v>
          </cell>
          <cell r="M383" t="str">
            <v>NC,RENO</v>
          </cell>
          <cell r="N383" t="str">
            <v>No Energy Management System (EMS)</v>
          </cell>
          <cell r="O383">
            <v>2020</v>
          </cell>
          <cell r="P383">
            <v>2029</v>
          </cell>
          <cell r="Q383" t="str">
            <v>Large Office</v>
          </cell>
          <cell r="R383" t="str">
            <v/>
          </cell>
          <cell r="S383">
            <v>0</v>
          </cell>
          <cell r="T383">
            <v>0</v>
          </cell>
          <cell r="U383">
            <v>0</v>
          </cell>
          <cell r="V383">
            <v>0</v>
          </cell>
          <cell r="W383">
            <v>0.17499999999999999</v>
          </cell>
          <cell r="X383" t="str">
            <v>-</v>
          </cell>
          <cell r="Y383" t="str">
            <v>-</v>
          </cell>
          <cell r="Z383" t="e">
            <v>#VALUE!</v>
          </cell>
          <cell r="AA383">
            <v>0</v>
          </cell>
          <cell r="AB383">
            <v>0</v>
          </cell>
          <cell r="AC383">
            <v>0</v>
          </cell>
          <cell r="AD383">
            <v>0.87642418930762489</v>
          </cell>
          <cell r="AE383" t="str">
            <v>-</v>
          </cell>
          <cell r="AF383" t="e">
            <v>#VALUE!</v>
          </cell>
          <cell r="AG383">
            <v>0</v>
          </cell>
          <cell r="AH383">
            <v>0</v>
          </cell>
          <cell r="AI383">
            <v>0</v>
          </cell>
          <cell r="AJ383">
            <v>0</v>
          </cell>
          <cell r="AK383">
            <v>0</v>
          </cell>
          <cell r="AL383" t="str">
            <v>-</v>
          </cell>
          <cell r="AM383" t="str">
            <v>-</v>
          </cell>
          <cell r="AN383" t="str">
            <v/>
          </cell>
          <cell r="AO383">
            <v>0</v>
          </cell>
          <cell r="AP383" t="str">
            <v>-</v>
          </cell>
          <cell r="AQ383">
            <v>0</v>
          </cell>
          <cell r="AR383" t="str">
            <v>-</v>
          </cell>
          <cell r="AS383">
            <v>0</v>
          </cell>
          <cell r="AT383" t="str">
            <v/>
          </cell>
          <cell r="AU383">
            <v>0</v>
          </cell>
          <cell r="AV383" t="str">
            <v>-</v>
          </cell>
          <cell r="AW383">
            <v>0</v>
          </cell>
          <cell r="AX383" t="str">
            <v>-</v>
          </cell>
          <cell r="AY383">
            <v>0</v>
          </cell>
          <cell r="AZ383" t="str">
            <v/>
          </cell>
          <cell r="BA383">
            <v>0</v>
          </cell>
          <cell r="BB383" t="str">
            <v>-</v>
          </cell>
          <cell r="BC383">
            <v>0</v>
          </cell>
          <cell r="BD383" t="str">
            <v>-</v>
          </cell>
          <cell r="BE383">
            <v>0</v>
          </cell>
          <cell r="BF383" t="str">
            <v/>
          </cell>
          <cell r="BG383">
            <v>0</v>
          </cell>
          <cell r="BH383" t="str">
            <v>-</v>
          </cell>
          <cell r="BI383">
            <v>0</v>
          </cell>
          <cell r="BJ383" t="str">
            <v>-</v>
          </cell>
          <cell r="BK383">
            <v>0</v>
          </cell>
          <cell r="BL383">
            <v>0</v>
          </cell>
          <cell r="BM383" t="str">
            <v>-</v>
          </cell>
          <cell r="BN383">
            <v>15</v>
          </cell>
          <cell r="BO383" t="str">
            <v/>
          </cell>
          <cell r="BP383">
            <v>0</v>
          </cell>
          <cell r="BQ383">
            <v>0</v>
          </cell>
          <cell r="BR383" t="str">
            <v>-</v>
          </cell>
          <cell r="BS383">
            <v>0</v>
          </cell>
          <cell r="BT383">
            <v>0</v>
          </cell>
          <cell r="BU383" t="str">
            <v>-</v>
          </cell>
        </row>
        <row r="384">
          <cell r="A384" t="str">
            <v>292MD</v>
          </cell>
          <cell r="B384">
            <v>292</v>
          </cell>
          <cell r="C384" t="str">
            <v>MD</v>
          </cell>
          <cell r="D384" t="str">
            <v>Total FF</v>
          </cell>
          <cell r="E384" t="str">
            <v xml:space="preserve"> EMS - MD</v>
          </cell>
          <cell r="F384" t="str">
            <v>Commercial</v>
          </cell>
          <cell r="G384" t="str">
            <v>Y</v>
          </cell>
          <cell r="M384" t="str">
            <v>NC,RENO</v>
          </cell>
          <cell r="N384" t="str">
            <v>No Energy Management System (EMS)</v>
          </cell>
          <cell r="O384">
            <v>2020</v>
          </cell>
          <cell r="P384">
            <v>2029</v>
          </cell>
          <cell r="Q384" t="str">
            <v>Large Office</v>
          </cell>
          <cell r="R384" t="str">
            <v/>
          </cell>
          <cell r="S384">
            <v>0</v>
          </cell>
          <cell r="T384">
            <v>0</v>
          </cell>
          <cell r="U384">
            <v>0</v>
          </cell>
          <cell r="V384">
            <v>0</v>
          </cell>
          <cell r="W384">
            <v>0.17499999999999999</v>
          </cell>
          <cell r="X384" t="str">
            <v>-</v>
          </cell>
          <cell r="Y384" t="str">
            <v>-</v>
          </cell>
          <cell r="Z384" t="e">
            <v>#VALUE!</v>
          </cell>
          <cell r="AA384">
            <v>0</v>
          </cell>
          <cell r="AB384">
            <v>0</v>
          </cell>
          <cell r="AC384">
            <v>0</v>
          </cell>
          <cell r="AD384">
            <v>0</v>
          </cell>
          <cell r="AE384" t="str">
            <v>-</v>
          </cell>
          <cell r="AF384" t="e">
            <v>#VALUE!</v>
          </cell>
          <cell r="AG384">
            <v>0</v>
          </cell>
          <cell r="AH384">
            <v>0</v>
          </cell>
          <cell r="AI384">
            <v>0</v>
          </cell>
          <cell r="AJ384">
            <v>0</v>
          </cell>
          <cell r="AK384">
            <v>0</v>
          </cell>
          <cell r="AL384" t="str">
            <v>-</v>
          </cell>
          <cell r="AM384" t="str">
            <v>-</v>
          </cell>
          <cell r="AN384" t="str">
            <v/>
          </cell>
          <cell r="AO384">
            <v>0</v>
          </cell>
          <cell r="AP384" t="str">
            <v>-</v>
          </cell>
          <cell r="AQ384">
            <v>0</v>
          </cell>
          <cell r="AR384" t="str">
            <v>-</v>
          </cell>
          <cell r="AS384">
            <v>0</v>
          </cell>
          <cell r="AT384" t="str">
            <v/>
          </cell>
          <cell r="AU384">
            <v>0</v>
          </cell>
          <cell r="AV384" t="str">
            <v>-</v>
          </cell>
          <cell r="AW384">
            <v>0</v>
          </cell>
          <cell r="AX384" t="str">
            <v>-</v>
          </cell>
          <cell r="AY384">
            <v>0</v>
          </cell>
          <cell r="AZ384" t="str">
            <v/>
          </cell>
          <cell r="BA384">
            <v>0</v>
          </cell>
          <cell r="BB384" t="str">
            <v>-</v>
          </cell>
          <cell r="BC384">
            <v>0</v>
          </cell>
          <cell r="BD384" t="str">
            <v>-</v>
          </cell>
          <cell r="BE384">
            <v>0</v>
          </cell>
          <cell r="BF384" t="str">
            <v/>
          </cell>
          <cell r="BG384">
            <v>0</v>
          </cell>
          <cell r="BH384" t="str">
            <v>-</v>
          </cell>
          <cell r="BI384">
            <v>0</v>
          </cell>
          <cell r="BJ384" t="str">
            <v>-</v>
          </cell>
          <cell r="BK384">
            <v>0</v>
          </cell>
          <cell r="BL384">
            <v>0</v>
          </cell>
          <cell r="BM384" t="str">
            <v>-</v>
          </cell>
          <cell r="BN384">
            <v>15</v>
          </cell>
          <cell r="BO384" t="str">
            <v/>
          </cell>
          <cell r="BP384">
            <v>0</v>
          </cell>
          <cell r="BQ384">
            <v>0</v>
          </cell>
          <cell r="BR384" t="str">
            <v>-</v>
          </cell>
          <cell r="BS384">
            <v>0</v>
          </cell>
          <cell r="BT384">
            <v>0</v>
          </cell>
          <cell r="BU384" t="str">
            <v>-</v>
          </cell>
        </row>
        <row r="385">
          <cell r="A385" t="str">
            <v>286RET</v>
          </cell>
          <cell r="B385">
            <v>286</v>
          </cell>
          <cell r="C385" t="str">
            <v>RET</v>
          </cell>
          <cell r="D385" t="str">
            <v>Total Electric</v>
          </cell>
          <cell r="E385" t="str">
            <v xml:space="preserve"> EMS - RET</v>
          </cell>
          <cell r="F385" t="str">
            <v>Commercial</v>
          </cell>
          <cell r="G385" t="str">
            <v>Y</v>
          </cell>
          <cell r="M385" t="str">
            <v>RET</v>
          </cell>
          <cell r="N385" t="str">
            <v>No Energy Management System (EMS)</v>
          </cell>
          <cell r="O385">
            <v>2020</v>
          </cell>
          <cell r="P385">
            <v>2029</v>
          </cell>
          <cell r="Q385" t="str">
            <v>Large Office</v>
          </cell>
          <cell r="R385" t="str">
            <v/>
          </cell>
          <cell r="S385">
            <v>0</v>
          </cell>
          <cell r="T385">
            <v>0</v>
          </cell>
          <cell r="U385">
            <v>0</v>
          </cell>
          <cell r="V385">
            <v>0</v>
          </cell>
          <cell r="W385">
            <v>0.22</v>
          </cell>
          <cell r="X385" t="str">
            <v>-</v>
          </cell>
          <cell r="Y385" t="str">
            <v>EIA CBECS 2012; Sustain Dane Energy Costs in Office Buildings; Questline;Wendy Messenger, Building Management Systems</v>
          </cell>
          <cell r="Z385" t="e">
            <v>#VALUE!</v>
          </cell>
          <cell r="AA385">
            <v>0</v>
          </cell>
          <cell r="AB385">
            <v>0</v>
          </cell>
          <cell r="AC385">
            <v>0</v>
          </cell>
          <cell r="AD385">
            <v>0.44759558260761145</v>
          </cell>
          <cell r="AE385" t="str">
            <v>Ready.one - Energy Management per Square Foot</v>
          </cell>
          <cell r="AF385" t="e">
            <v>#VALUE!</v>
          </cell>
          <cell r="AG385">
            <v>0</v>
          </cell>
          <cell r="AH385">
            <v>0</v>
          </cell>
          <cell r="AI385">
            <v>0</v>
          </cell>
          <cell r="AJ385">
            <v>0</v>
          </cell>
          <cell r="AK385">
            <v>0</v>
          </cell>
          <cell r="AL385" t="str">
            <v>-</v>
          </cell>
          <cell r="AM385" t="str">
            <v>-</v>
          </cell>
          <cell r="AN385" t="str">
            <v/>
          </cell>
          <cell r="AO385">
            <v>0</v>
          </cell>
          <cell r="AP385" t="str">
            <v>-</v>
          </cell>
          <cell r="AQ385">
            <v>0</v>
          </cell>
          <cell r="AR385" t="str">
            <v>-</v>
          </cell>
          <cell r="AS385">
            <v>0</v>
          </cell>
          <cell r="AT385" t="str">
            <v/>
          </cell>
          <cell r="AU385">
            <v>0</v>
          </cell>
          <cell r="AV385" t="str">
            <v>-</v>
          </cell>
          <cell r="AW385">
            <v>0</v>
          </cell>
          <cell r="AX385" t="str">
            <v>-</v>
          </cell>
          <cell r="AY385">
            <v>0</v>
          </cell>
          <cell r="AZ385" t="str">
            <v/>
          </cell>
          <cell r="BA385">
            <v>0</v>
          </cell>
          <cell r="BB385" t="str">
            <v>-</v>
          </cell>
          <cell r="BC385">
            <v>0</v>
          </cell>
          <cell r="BD385" t="str">
            <v>-</v>
          </cell>
          <cell r="BE385">
            <v>0</v>
          </cell>
          <cell r="BF385" t="str">
            <v/>
          </cell>
          <cell r="BG385">
            <v>0</v>
          </cell>
          <cell r="BH385" t="str">
            <v>-</v>
          </cell>
          <cell r="BI385">
            <v>0</v>
          </cell>
          <cell r="BJ385" t="str">
            <v>-</v>
          </cell>
          <cell r="BK385">
            <v>0</v>
          </cell>
          <cell r="BL385">
            <v>0</v>
          </cell>
          <cell r="BM385" t="str">
            <v>-</v>
          </cell>
          <cell r="BN385">
            <v>15</v>
          </cell>
          <cell r="BO385" t="str">
            <v/>
          </cell>
          <cell r="BP385">
            <v>0</v>
          </cell>
          <cell r="BQ385">
            <v>0</v>
          </cell>
          <cell r="BR385" t="str">
            <v>-</v>
          </cell>
          <cell r="BS385">
            <v>0</v>
          </cell>
          <cell r="BT385">
            <v>0</v>
          </cell>
          <cell r="BU385" t="str">
            <v>-</v>
          </cell>
        </row>
        <row r="386">
          <cell r="A386" t="str">
            <v>287RET</v>
          </cell>
          <cell r="B386">
            <v>287</v>
          </cell>
          <cell r="C386" t="str">
            <v>RET</v>
          </cell>
          <cell r="D386" t="str">
            <v>Total Electric</v>
          </cell>
          <cell r="E386" t="str">
            <v xml:space="preserve"> EMS - RET</v>
          </cell>
          <cell r="F386" t="str">
            <v>Commercial</v>
          </cell>
          <cell r="G386" t="str">
            <v>Y</v>
          </cell>
          <cell r="M386" t="str">
            <v>RET</v>
          </cell>
          <cell r="N386" t="str">
            <v>No Energy Management System (EMS)</v>
          </cell>
          <cell r="O386">
            <v>2020</v>
          </cell>
          <cell r="P386">
            <v>2029</v>
          </cell>
          <cell r="Q386" t="str">
            <v>Large Office</v>
          </cell>
          <cell r="R386" t="str">
            <v/>
          </cell>
          <cell r="S386">
            <v>0</v>
          </cell>
          <cell r="T386">
            <v>0</v>
          </cell>
          <cell r="U386">
            <v>0</v>
          </cell>
          <cell r="V386">
            <v>0</v>
          </cell>
          <cell r="W386">
            <v>0.22</v>
          </cell>
          <cell r="X386" t="str">
            <v>-</v>
          </cell>
          <cell r="Y386" t="str">
            <v>-</v>
          </cell>
          <cell r="Z386" t="e">
            <v>#VALUE!</v>
          </cell>
          <cell r="AA386">
            <v>0</v>
          </cell>
          <cell r="AB386">
            <v>0</v>
          </cell>
          <cell r="AC386">
            <v>0</v>
          </cell>
          <cell r="AD386">
            <v>1.3943112102621305</v>
          </cell>
          <cell r="AE386" t="str">
            <v>-</v>
          </cell>
          <cell r="AF386" t="e">
            <v>#VALUE!</v>
          </cell>
          <cell r="AG386">
            <v>0</v>
          </cell>
          <cell r="AH386">
            <v>0</v>
          </cell>
          <cell r="AI386">
            <v>0</v>
          </cell>
          <cell r="AJ386">
            <v>0</v>
          </cell>
          <cell r="AK386">
            <v>0</v>
          </cell>
          <cell r="AL386" t="str">
            <v>-</v>
          </cell>
          <cell r="AM386" t="str">
            <v>-</v>
          </cell>
          <cell r="AN386" t="str">
            <v/>
          </cell>
          <cell r="AO386">
            <v>0</v>
          </cell>
          <cell r="AP386" t="str">
            <v>-</v>
          </cell>
          <cell r="AQ386">
            <v>0</v>
          </cell>
          <cell r="AR386" t="str">
            <v>-</v>
          </cell>
          <cell r="AS386">
            <v>0</v>
          </cell>
          <cell r="AT386" t="str">
            <v/>
          </cell>
          <cell r="AU386">
            <v>0</v>
          </cell>
          <cell r="AV386" t="str">
            <v>-</v>
          </cell>
          <cell r="AW386">
            <v>0</v>
          </cell>
          <cell r="AX386" t="str">
            <v>-</v>
          </cell>
          <cell r="AY386">
            <v>0</v>
          </cell>
          <cell r="AZ386" t="str">
            <v/>
          </cell>
          <cell r="BA386">
            <v>0</v>
          </cell>
          <cell r="BB386" t="str">
            <v>-</v>
          </cell>
          <cell r="BC386">
            <v>0</v>
          </cell>
          <cell r="BD386" t="str">
            <v>-</v>
          </cell>
          <cell r="BE386">
            <v>0</v>
          </cell>
          <cell r="BF386" t="str">
            <v/>
          </cell>
          <cell r="BG386">
            <v>0</v>
          </cell>
          <cell r="BH386" t="str">
            <v>-</v>
          </cell>
          <cell r="BI386">
            <v>0</v>
          </cell>
          <cell r="BJ386" t="str">
            <v>-</v>
          </cell>
          <cell r="BK386">
            <v>0</v>
          </cell>
          <cell r="BL386">
            <v>0</v>
          </cell>
          <cell r="BM386" t="str">
            <v>-</v>
          </cell>
          <cell r="BN386">
            <v>15</v>
          </cell>
          <cell r="BO386" t="str">
            <v/>
          </cell>
          <cell r="BP386">
            <v>0</v>
          </cell>
          <cell r="BQ386">
            <v>0</v>
          </cell>
          <cell r="BR386" t="str">
            <v>-</v>
          </cell>
          <cell r="BS386">
            <v>0</v>
          </cell>
          <cell r="BT386">
            <v>0</v>
          </cell>
          <cell r="BU386" t="str">
            <v>-</v>
          </cell>
        </row>
        <row r="387">
          <cell r="A387" t="str">
            <v>288RET</v>
          </cell>
          <cell r="B387">
            <v>288</v>
          </cell>
          <cell r="C387" t="str">
            <v>RET</v>
          </cell>
          <cell r="D387" t="str">
            <v>Total FF</v>
          </cell>
          <cell r="E387" t="str">
            <v xml:space="preserve"> EMS - RET</v>
          </cell>
          <cell r="F387" t="str">
            <v>Commercial</v>
          </cell>
          <cell r="G387" t="str">
            <v>Y</v>
          </cell>
          <cell r="M387" t="str">
            <v>RET</v>
          </cell>
          <cell r="N387" t="str">
            <v>No Energy Management System (EMS)</v>
          </cell>
          <cell r="O387">
            <v>2020</v>
          </cell>
          <cell r="P387">
            <v>2029</v>
          </cell>
          <cell r="Q387" t="str">
            <v>Large Office</v>
          </cell>
          <cell r="R387" t="str">
            <v/>
          </cell>
          <cell r="S387">
            <v>0</v>
          </cell>
          <cell r="T387">
            <v>0</v>
          </cell>
          <cell r="U387">
            <v>0</v>
          </cell>
          <cell r="V387">
            <v>0</v>
          </cell>
          <cell r="W387">
            <v>0.22</v>
          </cell>
          <cell r="X387" t="str">
            <v>-</v>
          </cell>
          <cell r="Y387" t="str">
            <v>-</v>
          </cell>
          <cell r="Z387" t="e">
            <v>#VALUE!</v>
          </cell>
          <cell r="AA387">
            <v>0</v>
          </cell>
          <cell r="AB387">
            <v>0</v>
          </cell>
          <cell r="AC387">
            <v>0</v>
          </cell>
          <cell r="AD387">
            <v>0</v>
          </cell>
          <cell r="AE387" t="str">
            <v>-</v>
          </cell>
          <cell r="AF387" t="e">
            <v>#VALUE!</v>
          </cell>
          <cell r="AG387">
            <v>0</v>
          </cell>
          <cell r="AH387">
            <v>0</v>
          </cell>
          <cell r="AI387">
            <v>0</v>
          </cell>
          <cell r="AJ387">
            <v>0</v>
          </cell>
          <cell r="AK387">
            <v>0</v>
          </cell>
          <cell r="AL387" t="str">
            <v>-</v>
          </cell>
          <cell r="AM387" t="str">
            <v>-</v>
          </cell>
          <cell r="AN387" t="str">
            <v/>
          </cell>
          <cell r="AO387">
            <v>0</v>
          </cell>
          <cell r="AP387" t="str">
            <v>-</v>
          </cell>
          <cell r="AQ387">
            <v>0</v>
          </cell>
          <cell r="AR387" t="str">
            <v>-</v>
          </cell>
          <cell r="AS387">
            <v>0</v>
          </cell>
          <cell r="AT387" t="str">
            <v/>
          </cell>
          <cell r="AU387">
            <v>0</v>
          </cell>
          <cell r="AV387" t="str">
            <v>-</v>
          </cell>
          <cell r="AW387">
            <v>0</v>
          </cell>
          <cell r="AX387" t="str">
            <v>-</v>
          </cell>
          <cell r="AY387">
            <v>0</v>
          </cell>
          <cell r="AZ387" t="str">
            <v/>
          </cell>
          <cell r="BA387">
            <v>0</v>
          </cell>
          <cell r="BB387" t="str">
            <v>-</v>
          </cell>
          <cell r="BC387">
            <v>0</v>
          </cell>
          <cell r="BD387" t="str">
            <v>-</v>
          </cell>
          <cell r="BE387">
            <v>0</v>
          </cell>
          <cell r="BF387" t="str">
            <v/>
          </cell>
          <cell r="BG387">
            <v>0</v>
          </cell>
          <cell r="BH387" t="str">
            <v>-</v>
          </cell>
          <cell r="BI387">
            <v>0</v>
          </cell>
          <cell r="BJ387" t="str">
            <v>-</v>
          </cell>
          <cell r="BK387">
            <v>0</v>
          </cell>
          <cell r="BL387">
            <v>0</v>
          </cell>
          <cell r="BM387" t="str">
            <v>-</v>
          </cell>
          <cell r="BN387">
            <v>15</v>
          </cell>
          <cell r="BO387" t="str">
            <v/>
          </cell>
          <cell r="BP387">
            <v>0</v>
          </cell>
          <cell r="BQ387">
            <v>0</v>
          </cell>
          <cell r="BR387" t="str">
            <v>-</v>
          </cell>
          <cell r="BS387">
            <v>0</v>
          </cell>
          <cell r="BT387">
            <v>0</v>
          </cell>
          <cell r="BU387" t="str">
            <v>-</v>
          </cell>
        </row>
        <row r="388">
          <cell r="A388" t="str">
            <v>289RET</v>
          </cell>
          <cell r="B388">
            <v>289</v>
          </cell>
          <cell r="C388" t="str">
            <v>RET</v>
          </cell>
          <cell r="D388" t="str">
            <v>Total Electric</v>
          </cell>
          <cell r="E388" t="str">
            <v xml:space="preserve"> EMS - RET</v>
          </cell>
          <cell r="F388" t="str">
            <v>Commercial</v>
          </cell>
          <cell r="G388" t="str">
            <v>Y</v>
          </cell>
          <cell r="M388" t="str">
            <v>RET</v>
          </cell>
          <cell r="N388" t="str">
            <v>No Energy Management System (EMS)</v>
          </cell>
          <cell r="O388">
            <v>2020</v>
          </cell>
          <cell r="P388">
            <v>2029</v>
          </cell>
          <cell r="Q388" t="str">
            <v>Large Office</v>
          </cell>
          <cell r="R388" t="str">
            <v/>
          </cell>
          <cell r="S388">
            <v>0</v>
          </cell>
          <cell r="T388">
            <v>0</v>
          </cell>
          <cell r="U388">
            <v>0</v>
          </cell>
          <cell r="V388">
            <v>0</v>
          </cell>
          <cell r="W388">
            <v>0.22</v>
          </cell>
          <cell r="X388" t="str">
            <v>-</v>
          </cell>
          <cell r="Y388" t="str">
            <v>-</v>
          </cell>
          <cell r="Z388" t="e">
            <v>#VALUE!</v>
          </cell>
          <cell r="AA388">
            <v>0</v>
          </cell>
          <cell r="AB388">
            <v>0</v>
          </cell>
          <cell r="AC388">
            <v>0</v>
          </cell>
          <cell r="AD388">
            <v>1.3943112102621305</v>
          </cell>
          <cell r="AE388" t="str">
            <v>-</v>
          </cell>
          <cell r="AF388" t="e">
            <v>#VALUE!</v>
          </cell>
          <cell r="AG388">
            <v>0</v>
          </cell>
          <cell r="AH388">
            <v>0</v>
          </cell>
          <cell r="AI388">
            <v>0</v>
          </cell>
          <cell r="AJ388">
            <v>0</v>
          </cell>
          <cell r="AK388">
            <v>0</v>
          </cell>
          <cell r="AL388" t="str">
            <v>-</v>
          </cell>
          <cell r="AM388" t="str">
            <v>-</v>
          </cell>
          <cell r="AN388" t="str">
            <v/>
          </cell>
          <cell r="AO388">
            <v>0</v>
          </cell>
          <cell r="AP388" t="str">
            <v>-</v>
          </cell>
          <cell r="AQ388">
            <v>0</v>
          </cell>
          <cell r="AR388" t="str">
            <v>-</v>
          </cell>
          <cell r="AS388">
            <v>0</v>
          </cell>
          <cell r="AT388" t="str">
            <v/>
          </cell>
          <cell r="AU388">
            <v>0</v>
          </cell>
          <cell r="AV388" t="str">
            <v>-</v>
          </cell>
          <cell r="AW388">
            <v>0</v>
          </cell>
          <cell r="AX388" t="str">
            <v>-</v>
          </cell>
          <cell r="AY388">
            <v>0</v>
          </cell>
          <cell r="AZ388" t="str">
            <v/>
          </cell>
          <cell r="BA388">
            <v>0</v>
          </cell>
          <cell r="BB388" t="str">
            <v>-</v>
          </cell>
          <cell r="BC388">
            <v>0</v>
          </cell>
          <cell r="BD388" t="str">
            <v>-</v>
          </cell>
          <cell r="BE388">
            <v>0</v>
          </cell>
          <cell r="BF388" t="str">
            <v/>
          </cell>
          <cell r="BG388">
            <v>0</v>
          </cell>
          <cell r="BH388" t="str">
            <v>-</v>
          </cell>
          <cell r="BI388">
            <v>0</v>
          </cell>
          <cell r="BJ388" t="str">
            <v>-</v>
          </cell>
          <cell r="BK388">
            <v>0</v>
          </cell>
          <cell r="BL388">
            <v>0</v>
          </cell>
          <cell r="BM388" t="str">
            <v>-</v>
          </cell>
          <cell r="BN388">
            <v>15</v>
          </cell>
          <cell r="BO388" t="str">
            <v/>
          </cell>
          <cell r="BP388">
            <v>0</v>
          </cell>
          <cell r="BQ388">
            <v>0</v>
          </cell>
          <cell r="BR388" t="str">
            <v>-</v>
          </cell>
          <cell r="BS388">
            <v>0</v>
          </cell>
          <cell r="BT388">
            <v>0</v>
          </cell>
          <cell r="BU388" t="str">
            <v>-</v>
          </cell>
        </row>
        <row r="389">
          <cell r="A389" t="str">
            <v>290RET</v>
          </cell>
          <cell r="B389">
            <v>290</v>
          </cell>
          <cell r="C389" t="str">
            <v>RET</v>
          </cell>
          <cell r="D389" t="str">
            <v>Total FF</v>
          </cell>
          <cell r="E389" t="str">
            <v xml:space="preserve"> EMS - RET</v>
          </cell>
          <cell r="F389" t="str">
            <v>Commercial</v>
          </cell>
          <cell r="G389" t="str">
            <v>Y</v>
          </cell>
          <cell r="M389" t="str">
            <v>RET</v>
          </cell>
          <cell r="N389" t="str">
            <v>No Energy Management System (EMS)</v>
          </cell>
          <cell r="O389">
            <v>2020</v>
          </cell>
          <cell r="P389">
            <v>2029</v>
          </cell>
          <cell r="Q389" t="str">
            <v>Large Office</v>
          </cell>
          <cell r="R389" t="str">
            <v/>
          </cell>
          <cell r="S389">
            <v>0</v>
          </cell>
          <cell r="T389">
            <v>0</v>
          </cell>
          <cell r="U389">
            <v>0</v>
          </cell>
          <cell r="V389">
            <v>0</v>
          </cell>
          <cell r="W389">
            <v>0.22</v>
          </cell>
          <cell r="X389" t="str">
            <v>-</v>
          </cell>
          <cell r="Y389" t="str">
            <v>-</v>
          </cell>
          <cell r="Z389" t="e">
            <v>#VALUE!</v>
          </cell>
          <cell r="AA389">
            <v>0</v>
          </cell>
          <cell r="AB389">
            <v>0</v>
          </cell>
          <cell r="AC389">
            <v>0</v>
          </cell>
          <cell r="AD389">
            <v>0</v>
          </cell>
          <cell r="AE389" t="str">
            <v>-</v>
          </cell>
          <cell r="AF389" t="e">
            <v>#VALUE!</v>
          </cell>
          <cell r="AG389">
            <v>0</v>
          </cell>
          <cell r="AH389">
            <v>0</v>
          </cell>
          <cell r="AI389">
            <v>0</v>
          </cell>
          <cell r="AJ389">
            <v>0</v>
          </cell>
          <cell r="AK389">
            <v>0</v>
          </cell>
          <cell r="AL389" t="str">
            <v>-</v>
          </cell>
          <cell r="AM389" t="str">
            <v>-</v>
          </cell>
          <cell r="AN389" t="str">
            <v/>
          </cell>
          <cell r="AO389">
            <v>0</v>
          </cell>
          <cell r="AP389" t="str">
            <v>-</v>
          </cell>
          <cell r="AQ389">
            <v>0</v>
          </cell>
          <cell r="AR389" t="str">
            <v>-</v>
          </cell>
          <cell r="AS389">
            <v>0</v>
          </cell>
          <cell r="AT389" t="str">
            <v/>
          </cell>
          <cell r="AU389">
            <v>0</v>
          </cell>
          <cell r="AV389" t="str">
            <v>-</v>
          </cell>
          <cell r="AW389">
            <v>0</v>
          </cell>
          <cell r="AX389" t="str">
            <v>-</v>
          </cell>
          <cell r="AY389">
            <v>0</v>
          </cell>
          <cell r="AZ389" t="str">
            <v/>
          </cell>
          <cell r="BA389">
            <v>0</v>
          </cell>
          <cell r="BB389" t="str">
            <v>-</v>
          </cell>
          <cell r="BC389">
            <v>0</v>
          </cell>
          <cell r="BD389" t="str">
            <v>-</v>
          </cell>
          <cell r="BE389">
            <v>0</v>
          </cell>
          <cell r="BF389" t="str">
            <v/>
          </cell>
          <cell r="BG389">
            <v>0</v>
          </cell>
          <cell r="BH389" t="str">
            <v>-</v>
          </cell>
          <cell r="BI389">
            <v>0</v>
          </cell>
          <cell r="BJ389" t="str">
            <v>-</v>
          </cell>
          <cell r="BK389">
            <v>0</v>
          </cell>
          <cell r="BL389">
            <v>0</v>
          </cell>
          <cell r="BM389" t="str">
            <v>-</v>
          </cell>
          <cell r="BN389">
            <v>15</v>
          </cell>
          <cell r="BO389" t="str">
            <v/>
          </cell>
          <cell r="BP389">
            <v>0</v>
          </cell>
          <cell r="BQ389">
            <v>0</v>
          </cell>
          <cell r="BR389" t="str">
            <v>-</v>
          </cell>
          <cell r="BS389">
            <v>0</v>
          </cell>
          <cell r="BT389">
            <v>0</v>
          </cell>
          <cell r="BU389" t="str">
            <v>-</v>
          </cell>
        </row>
        <row r="390">
          <cell r="A390" t="str">
            <v>291RET</v>
          </cell>
          <cell r="B390">
            <v>291</v>
          </cell>
          <cell r="C390" t="str">
            <v>RET</v>
          </cell>
          <cell r="D390" t="str">
            <v>Total Electric</v>
          </cell>
          <cell r="E390" t="str">
            <v xml:space="preserve"> EMS - RET</v>
          </cell>
          <cell r="F390" t="str">
            <v>Commercial</v>
          </cell>
          <cell r="G390" t="str">
            <v>Y</v>
          </cell>
          <cell r="M390" t="str">
            <v>RET</v>
          </cell>
          <cell r="N390" t="str">
            <v>No Energy Management System (EMS)</v>
          </cell>
          <cell r="O390">
            <v>2020</v>
          </cell>
          <cell r="P390">
            <v>2029</v>
          </cell>
          <cell r="Q390" t="str">
            <v>Large Office</v>
          </cell>
          <cell r="R390" t="str">
            <v/>
          </cell>
          <cell r="S390">
            <v>0</v>
          </cell>
          <cell r="T390">
            <v>0</v>
          </cell>
          <cell r="U390">
            <v>0</v>
          </cell>
          <cell r="V390">
            <v>0</v>
          </cell>
          <cell r="W390">
            <v>0.22</v>
          </cell>
          <cell r="X390" t="str">
            <v>-</v>
          </cell>
          <cell r="Y390" t="str">
            <v>-</v>
          </cell>
          <cell r="Z390" t="e">
            <v>#VALUE!</v>
          </cell>
          <cell r="AA390">
            <v>0</v>
          </cell>
          <cell r="AB390">
            <v>0</v>
          </cell>
          <cell r="AC390">
            <v>0</v>
          </cell>
          <cell r="AD390">
            <v>1.3943112102621305</v>
          </cell>
          <cell r="AE390" t="str">
            <v>-</v>
          </cell>
          <cell r="AF390" t="e">
            <v>#VALUE!</v>
          </cell>
          <cell r="AG390">
            <v>0</v>
          </cell>
          <cell r="AH390">
            <v>0</v>
          </cell>
          <cell r="AI390">
            <v>0</v>
          </cell>
          <cell r="AJ390">
            <v>0</v>
          </cell>
          <cell r="AK390">
            <v>0</v>
          </cell>
          <cell r="AL390" t="str">
            <v>-</v>
          </cell>
          <cell r="AM390" t="str">
            <v>-</v>
          </cell>
          <cell r="AN390" t="str">
            <v/>
          </cell>
          <cell r="AO390">
            <v>0</v>
          </cell>
          <cell r="AP390" t="str">
            <v>-</v>
          </cell>
          <cell r="AQ390">
            <v>0</v>
          </cell>
          <cell r="AR390" t="str">
            <v>-</v>
          </cell>
          <cell r="AS390">
            <v>0</v>
          </cell>
          <cell r="AT390" t="str">
            <v/>
          </cell>
          <cell r="AU390">
            <v>0</v>
          </cell>
          <cell r="AV390" t="str">
            <v>-</v>
          </cell>
          <cell r="AW390">
            <v>0</v>
          </cell>
          <cell r="AX390" t="str">
            <v>-</v>
          </cell>
          <cell r="AY390">
            <v>0</v>
          </cell>
          <cell r="AZ390" t="str">
            <v/>
          </cell>
          <cell r="BA390">
            <v>0</v>
          </cell>
          <cell r="BB390" t="str">
            <v>-</v>
          </cell>
          <cell r="BC390">
            <v>0</v>
          </cell>
          <cell r="BD390" t="str">
            <v>-</v>
          </cell>
          <cell r="BE390">
            <v>0</v>
          </cell>
          <cell r="BF390" t="str">
            <v/>
          </cell>
          <cell r="BG390">
            <v>0</v>
          </cell>
          <cell r="BH390" t="str">
            <v>-</v>
          </cell>
          <cell r="BI390">
            <v>0</v>
          </cell>
          <cell r="BJ390" t="str">
            <v>-</v>
          </cell>
          <cell r="BK390">
            <v>0</v>
          </cell>
          <cell r="BL390">
            <v>0</v>
          </cell>
          <cell r="BM390" t="str">
            <v>-</v>
          </cell>
          <cell r="BN390">
            <v>15</v>
          </cell>
          <cell r="BO390" t="str">
            <v/>
          </cell>
          <cell r="BP390">
            <v>0</v>
          </cell>
          <cell r="BQ390">
            <v>0</v>
          </cell>
          <cell r="BR390" t="str">
            <v>-</v>
          </cell>
          <cell r="BS390">
            <v>0</v>
          </cell>
          <cell r="BT390">
            <v>0</v>
          </cell>
          <cell r="BU390" t="str">
            <v>-</v>
          </cell>
        </row>
        <row r="391">
          <cell r="A391" t="str">
            <v>292RET</v>
          </cell>
          <cell r="B391">
            <v>292</v>
          </cell>
          <cell r="C391" t="str">
            <v>RET</v>
          </cell>
          <cell r="D391" t="str">
            <v>Total FF</v>
          </cell>
          <cell r="E391" t="str">
            <v xml:space="preserve"> EMS - RET</v>
          </cell>
          <cell r="F391" t="str">
            <v>Commercial</v>
          </cell>
          <cell r="G391" t="str">
            <v>Y</v>
          </cell>
          <cell r="M391" t="str">
            <v>RET</v>
          </cell>
          <cell r="N391" t="str">
            <v>No Energy Management System (EMS)</v>
          </cell>
          <cell r="O391">
            <v>2020</v>
          </cell>
          <cell r="P391">
            <v>2029</v>
          </cell>
          <cell r="Q391" t="str">
            <v>Large Office</v>
          </cell>
          <cell r="R391" t="str">
            <v/>
          </cell>
          <cell r="S391">
            <v>0</v>
          </cell>
          <cell r="T391">
            <v>0</v>
          </cell>
          <cell r="U391">
            <v>0</v>
          </cell>
          <cell r="V391">
            <v>0</v>
          </cell>
          <cell r="W391">
            <v>0.22</v>
          </cell>
          <cell r="X391" t="str">
            <v>-</v>
          </cell>
          <cell r="Y391" t="str">
            <v>-</v>
          </cell>
          <cell r="Z391" t="e">
            <v>#VALUE!</v>
          </cell>
          <cell r="AA391">
            <v>0</v>
          </cell>
          <cell r="AB391">
            <v>0</v>
          </cell>
          <cell r="AC391">
            <v>0</v>
          </cell>
          <cell r="AD391">
            <v>0</v>
          </cell>
          <cell r="AE391" t="str">
            <v>-</v>
          </cell>
          <cell r="AF391" t="e">
            <v>#VALUE!</v>
          </cell>
          <cell r="AG391">
            <v>0</v>
          </cell>
          <cell r="AH391">
            <v>0</v>
          </cell>
          <cell r="AI391">
            <v>0</v>
          </cell>
          <cell r="AJ391">
            <v>0</v>
          </cell>
          <cell r="AK391">
            <v>0</v>
          </cell>
          <cell r="AL391" t="str">
            <v>-</v>
          </cell>
          <cell r="AM391" t="str">
            <v>-</v>
          </cell>
          <cell r="AN391" t="str">
            <v/>
          </cell>
          <cell r="AO391">
            <v>0</v>
          </cell>
          <cell r="AP391" t="str">
            <v>-</v>
          </cell>
          <cell r="AQ391">
            <v>0</v>
          </cell>
          <cell r="AR391" t="str">
            <v>-</v>
          </cell>
          <cell r="AS391">
            <v>0</v>
          </cell>
          <cell r="AT391" t="str">
            <v/>
          </cell>
          <cell r="AU391">
            <v>0</v>
          </cell>
          <cell r="AV391" t="str">
            <v>-</v>
          </cell>
          <cell r="AW391">
            <v>0</v>
          </cell>
          <cell r="AX391" t="str">
            <v>-</v>
          </cell>
          <cell r="AY391">
            <v>0</v>
          </cell>
          <cell r="AZ391" t="str">
            <v/>
          </cell>
          <cell r="BA391">
            <v>0</v>
          </cell>
          <cell r="BB391" t="str">
            <v>-</v>
          </cell>
          <cell r="BC391">
            <v>0</v>
          </cell>
          <cell r="BD391" t="str">
            <v>-</v>
          </cell>
          <cell r="BE391">
            <v>0</v>
          </cell>
          <cell r="BF391" t="str">
            <v/>
          </cell>
          <cell r="BG391">
            <v>0</v>
          </cell>
          <cell r="BH391" t="str">
            <v>-</v>
          </cell>
          <cell r="BI391">
            <v>0</v>
          </cell>
          <cell r="BJ391" t="str">
            <v>-</v>
          </cell>
          <cell r="BK391">
            <v>0</v>
          </cell>
          <cell r="BL391">
            <v>0</v>
          </cell>
          <cell r="BM391" t="str">
            <v>-</v>
          </cell>
          <cell r="BN391">
            <v>15</v>
          </cell>
          <cell r="BO391" t="str">
            <v/>
          </cell>
          <cell r="BP391">
            <v>0</v>
          </cell>
          <cell r="BQ391">
            <v>0</v>
          </cell>
          <cell r="BR391" t="str">
            <v>-</v>
          </cell>
          <cell r="BS391">
            <v>0</v>
          </cell>
          <cell r="BT391">
            <v>0</v>
          </cell>
          <cell r="BU391" t="str">
            <v>-</v>
          </cell>
        </row>
        <row r="392">
          <cell r="A392" t="str">
            <v>293RET</v>
          </cell>
          <cell r="B392">
            <v>293</v>
          </cell>
          <cell r="C392" t="str">
            <v>RET</v>
          </cell>
          <cell r="D392" t="str">
            <v>Other</v>
          </cell>
          <cell r="E392" t="str">
            <v>VFDs on HVAC Pumps</v>
          </cell>
          <cell r="F392" t="str">
            <v>Commercial</v>
          </cell>
          <cell r="G392" t="str">
            <v>Y</v>
          </cell>
          <cell r="M392" t="str">
            <v>RET</v>
          </cell>
          <cell r="N392" t="str">
            <v>Weighted average of no control, bypass valves, and throttling valves on HVAC pumps</v>
          </cell>
          <cell r="O392">
            <v>2020</v>
          </cell>
          <cell r="P392">
            <v>2029</v>
          </cell>
          <cell r="Q392" t="str">
            <v>Large Office</v>
          </cell>
          <cell r="R392" t="str">
            <v/>
          </cell>
          <cell r="S392">
            <v>0</v>
          </cell>
          <cell r="T392">
            <v>0</v>
          </cell>
          <cell r="U392">
            <v>0</v>
          </cell>
          <cell r="V392">
            <v>1068</v>
          </cell>
          <cell r="W392">
            <v>0.52</v>
          </cell>
          <cell r="X392" t="str">
            <v>-</v>
          </cell>
          <cell r="Y392" t="str">
            <v>NY TRM V6.1</v>
          </cell>
          <cell r="Z392" t="e">
            <v>#VALUE!</v>
          </cell>
          <cell r="AA392">
            <v>0</v>
          </cell>
          <cell r="AB392">
            <v>0</v>
          </cell>
          <cell r="AC392">
            <v>216.26666666666668</v>
          </cell>
          <cell r="AD392">
            <v>0.2024968789013733</v>
          </cell>
          <cell r="AE392" t="str">
            <v>MN TRM 2018, NY TRM V6.1</v>
          </cell>
          <cell r="AF392" t="e">
            <v>#VALUE!</v>
          </cell>
          <cell r="AG392">
            <v>0</v>
          </cell>
          <cell r="AH392">
            <v>0</v>
          </cell>
          <cell r="AI392">
            <v>0</v>
          </cell>
          <cell r="AJ392">
            <v>0</v>
          </cell>
          <cell r="AK392">
            <v>0</v>
          </cell>
          <cell r="AL392" t="str">
            <v>-</v>
          </cell>
          <cell r="AM392" t="str">
            <v>-</v>
          </cell>
          <cell r="AN392" t="str">
            <v/>
          </cell>
          <cell r="AO392">
            <v>0</v>
          </cell>
          <cell r="AP392" t="str">
            <v>-</v>
          </cell>
          <cell r="AQ392">
            <v>0</v>
          </cell>
          <cell r="AR392" t="str">
            <v>-</v>
          </cell>
          <cell r="AS392">
            <v>0</v>
          </cell>
          <cell r="AT392" t="str">
            <v/>
          </cell>
          <cell r="AU392">
            <v>0</v>
          </cell>
          <cell r="AV392" t="str">
            <v>-</v>
          </cell>
          <cell r="AW392">
            <v>0</v>
          </cell>
          <cell r="AX392" t="str">
            <v>-</v>
          </cell>
          <cell r="AY392">
            <v>0</v>
          </cell>
          <cell r="AZ392" t="str">
            <v/>
          </cell>
          <cell r="BA392">
            <v>0</v>
          </cell>
          <cell r="BB392" t="str">
            <v>-</v>
          </cell>
          <cell r="BC392">
            <v>0</v>
          </cell>
          <cell r="BD392" t="str">
            <v>-</v>
          </cell>
          <cell r="BE392">
            <v>0</v>
          </cell>
          <cell r="BF392" t="str">
            <v/>
          </cell>
          <cell r="BG392">
            <v>0</v>
          </cell>
          <cell r="BH392" t="str">
            <v>-</v>
          </cell>
          <cell r="BI392">
            <v>0</v>
          </cell>
          <cell r="BJ392" t="str">
            <v>-</v>
          </cell>
          <cell r="BK392">
            <v>0</v>
          </cell>
          <cell r="BL392">
            <v>0</v>
          </cell>
          <cell r="BM392" t="str">
            <v>-</v>
          </cell>
          <cell r="BN392">
            <v>5</v>
          </cell>
          <cell r="BO392" t="str">
            <v/>
          </cell>
          <cell r="BP392">
            <v>0</v>
          </cell>
          <cell r="BQ392">
            <v>0</v>
          </cell>
          <cell r="BR392" t="str">
            <v>-</v>
          </cell>
          <cell r="BS392">
            <v>0</v>
          </cell>
          <cell r="BT392">
            <v>0</v>
          </cell>
          <cell r="BU392" t="str">
            <v>-</v>
          </cell>
        </row>
        <row r="393">
          <cell r="A393" t="str">
            <v>294RET</v>
          </cell>
          <cell r="B393">
            <v>294</v>
          </cell>
          <cell r="C393" t="str">
            <v>RET</v>
          </cell>
          <cell r="D393" t="str">
            <v>Other</v>
          </cell>
          <cell r="E393" t="str">
            <v>ECM Circulators</v>
          </cell>
          <cell r="F393" t="str">
            <v>Commercial</v>
          </cell>
          <cell r="G393" t="str">
            <v>Y</v>
          </cell>
          <cell r="M393" t="str">
            <v>RET</v>
          </cell>
          <cell r="N393" t="str">
            <v>Permanent Split Capacitor (PSC) circulator motors</v>
          </cell>
          <cell r="O393">
            <v>2020</v>
          </cell>
          <cell r="P393">
            <v>2029</v>
          </cell>
          <cell r="Q393" t="str">
            <v>Large Office</v>
          </cell>
          <cell r="R393" t="str">
            <v/>
          </cell>
          <cell r="S393">
            <v>0</v>
          </cell>
          <cell r="T393">
            <v>0</v>
          </cell>
          <cell r="U393">
            <v>0</v>
          </cell>
          <cell r="V393">
            <v>4032.202777777778</v>
          </cell>
          <cell r="W393">
            <v>0.84715000000000007</v>
          </cell>
          <cell r="X393" t="str">
            <v>-</v>
          </cell>
          <cell r="Y393" t="str">
            <v>MN TRM 2018</v>
          </cell>
          <cell r="Z393" t="e">
            <v>#VALUE!</v>
          </cell>
          <cell r="AA393">
            <v>0</v>
          </cell>
          <cell r="AB393">
            <v>0</v>
          </cell>
          <cell r="AC393">
            <v>0</v>
          </cell>
          <cell r="AD393">
            <v>0.63849012785439641</v>
          </cell>
          <cell r="AE393" t="str">
            <v>MN TRM 2018</v>
          </cell>
          <cell r="AF393" t="e">
            <v>#VALUE!</v>
          </cell>
          <cell r="AG393">
            <v>0</v>
          </cell>
          <cell r="AH393">
            <v>0</v>
          </cell>
          <cell r="AI393">
            <v>0</v>
          </cell>
          <cell r="AJ393">
            <v>0</v>
          </cell>
          <cell r="AK393">
            <v>0</v>
          </cell>
          <cell r="AL393" t="str">
            <v>-</v>
          </cell>
          <cell r="AM393" t="str">
            <v>-</v>
          </cell>
          <cell r="AN393" t="str">
            <v/>
          </cell>
          <cell r="AO393">
            <v>0</v>
          </cell>
          <cell r="AP393" t="str">
            <v>-</v>
          </cell>
          <cell r="AQ393">
            <v>0</v>
          </cell>
          <cell r="AR393" t="str">
            <v>-</v>
          </cell>
          <cell r="AS393">
            <v>0</v>
          </cell>
          <cell r="AT393" t="str">
            <v/>
          </cell>
          <cell r="AU393">
            <v>0</v>
          </cell>
          <cell r="AV393" t="str">
            <v>-</v>
          </cell>
          <cell r="AW393">
            <v>0</v>
          </cell>
          <cell r="AX393" t="str">
            <v>-</v>
          </cell>
          <cell r="AY393">
            <v>0</v>
          </cell>
          <cell r="AZ393" t="str">
            <v/>
          </cell>
          <cell r="BA393">
            <v>0</v>
          </cell>
          <cell r="BB393" t="str">
            <v>-</v>
          </cell>
          <cell r="BC393">
            <v>0</v>
          </cell>
          <cell r="BD393" t="str">
            <v>-</v>
          </cell>
          <cell r="BE393">
            <v>0</v>
          </cell>
          <cell r="BF393" t="str">
            <v/>
          </cell>
          <cell r="BG393">
            <v>0</v>
          </cell>
          <cell r="BH393" t="str">
            <v>-</v>
          </cell>
          <cell r="BI393">
            <v>0</v>
          </cell>
          <cell r="BJ393" t="str">
            <v>-</v>
          </cell>
          <cell r="BK393">
            <v>0</v>
          </cell>
          <cell r="BL393">
            <v>0</v>
          </cell>
          <cell r="BM393" t="str">
            <v>-</v>
          </cell>
          <cell r="BN393">
            <v>15</v>
          </cell>
          <cell r="BO393" t="str">
            <v/>
          </cell>
          <cell r="BP393">
            <v>0</v>
          </cell>
          <cell r="BQ393">
            <v>0</v>
          </cell>
          <cell r="BR393" t="str">
            <v>-</v>
          </cell>
          <cell r="BS393">
            <v>0</v>
          </cell>
          <cell r="BT393">
            <v>0</v>
          </cell>
          <cell r="BU393" t="str">
            <v>-</v>
          </cell>
        </row>
        <row r="394">
          <cell r="A394" t="str">
            <v>295MD</v>
          </cell>
          <cell r="B394">
            <v>295</v>
          </cell>
          <cell r="C394" t="str">
            <v>MD</v>
          </cell>
          <cell r="D394" t="str">
            <v>Other</v>
          </cell>
          <cell r="E394" t="str">
            <v>Motors</v>
          </cell>
          <cell r="F394" t="str">
            <v>Commercial</v>
          </cell>
          <cell r="G394" t="str">
            <v>Y</v>
          </cell>
          <cell r="M394" t="str">
            <v>NC,RENO,REPL</v>
          </cell>
          <cell r="N394" t="str">
            <v>NEMA Premium Efficiency Motor</v>
          </cell>
          <cell r="O394">
            <v>2020</v>
          </cell>
          <cell r="P394">
            <v>2029</v>
          </cell>
          <cell r="Q394" t="str">
            <v>Large Office</v>
          </cell>
          <cell r="R394" t="str">
            <v/>
          </cell>
          <cell r="S394">
            <v>0</v>
          </cell>
          <cell r="T394">
            <v>0</v>
          </cell>
          <cell r="U394">
            <v>0</v>
          </cell>
          <cell r="V394">
            <v>54.697042601517751</v>
          </cell>
          <cell r="W394">
            <v>1.1049723756906096E-2</v>
          </cell>
          <cell r="X394" t="str">
            <v>-</v>
          </cell>
          <cell r="Y394" t="str">
            <v>NY TRM V6.1, MN TRM 2018, NEMA, EPACT</v>
          </cell>
          <cell r="Z394" t="e">
            <v>#VALUE!</v>
          </cell>
          <cell r="AA394">
            <v>0</v>
          </cell>
          <cell r="AB394">
            <v>0</v>
          </cell>
          <cell r="AC394">
            <v>50</v>
          </cell>
          <cell r="AD394">
            <v>0.91412620540132428</v>
          </cell>
          <cell r="AE394" t="str">
            <v>Online Shopping Search</v>
          </cell>
          <cell r="AF394" t="e">
            <v>#VALUE!</v>
          </cell>
          <cell r="AG394">
            <v>0</v>
          </cell>
          <cell r="AH394">
            <v>0</v>
          </cell>
          <cell r="AI394">
            <v>0</v>
          </cell>
          <cell r="AJ394">
            <v>0</v>
          </cell>
          <cell r="AK394">
            <v>0</v>
          </cell>
          <cell r="AL394" t="str">
            <v>-</v>
          </cell>
          <cell r="AM394" t="str">
            <v>-</v>
          </cell>
          <cell r="AN394" t="str">
            <v/>
          </cell>
          <cell r="AO394">
            <v>0</v>
          </cell>
          <cell r="AP394" t="str">
            <v>-</v>
          </cell>
          <cell r="AQ394">
            <v>0</v>
          </cell>
          <cell r="AR394" t="str">
            <v>-</v>
          </cell>
          <cell r="AS394">
            <v>0</v>
          </cell>
          <cell r="AT394" t="str">
            <v/>
          </cell>
          <cell r="AU394">
            <v>0</v>
          </cell>
          <cell r="AV394" t="str">
            <v>-</v>
          </cell>
          <cell r="AW394">
            <v>0</v>
          </cell>
          <cell r="AX394" t="str">
            <v>-</v>
          </cell>
          <cell r="AY394">
            <v>0</v>
          </cell>
          <cell r="AZ394" t="str">
            <v/>
          </cell>
          <cell r="BA394">
            <v>0</v>
          </cell>
          <cell r="BB394" t="str">
            <v>-</v>
          </cell>
          <cell r="BC394">
            <v>0</v>
          </cell>
          <cell r="BD394" t="str">
            <v>-</v>
          </cell>
          <cell r="BE394">
            <v>0</v>
          </cell>
          <cell r="BF394" t="str">
            <v/>
          </cell>
          <cell r="BG394">
            <v>0</v>
          </cell>
          <cell r="BH394" t="str">
            <v>-</v>
          </cell>
          <cell r="BI394">
            <v>0</v>
          </cell>
          <cell r="BJ394" t="str">
            <v>-</v>
          </cell>
          <cell r="BK394">
            <v>0</v>
          </cell>
          <cell r="BL394">
            <v>0</v>
          </cell>
          <cell r="BM394" t="str">
            <v>-</v>
          </cell>
          <cell r="BN394">
            <v>15</v>
          </cell>
          <cell r="BO394" t="str">
            <v/>
          </cell>
          <cell r="BP394">
            <v>0</v>
          </cell>
          <cell r="BQ394">
            <v>0</v>
          </cell>
          <cell r="BR394" t="str">
            <v>-</v>
          </cell>
          <cell r="BS394">
            <v>0</v>
          </cell>
          <cell r="BT394">
            <v>0</v>
          </cell>
          <cell r="BU394" t="str">
            <v>-</v>
          </cell>
        </row>
        <row r="395">
          <cell r="A395" t="str">
            <v>295RET</v>
          </cell>
          <cell r="B395">
            <v>295</v>
          </cell>
          <cell r="C395" t="str">
            <v>RET</v>
          </cell>
          <cell r="D395" t="str">
            <v>Other</v>
          </cell>
          <cell r="E395" t="str">
            <v>Motors</v>
          </cell>
          <cell r="F395" t="str">
            <v>Commercial</v>
          </cell>
          <cell r="G395" t="str">
            <v>Y</v>
          </cell>
          <cell r="M395" t="str">
            <v>RET</v>
          </cell>
          <cell r="N395" t="str">
            <v>Motor Meeting EPACT Standard</v>
          </cell>
          <cell r="O395">
            <v>2020</v>
          </cell>
          <cell r="P395">
            <v>2029</v>
          </cell>
          <cell r="Q395" t="str">
            <v>Large Office</v>
          </cell>
          <cell r="R395" t="str">
            <v/>
          </cell>
          <cell r="S395">
            <v>0</v>
          </cell>
          <cell r="T395">
            <v>0</v>
          </cell>
          <cell r="U395">
            <v>0</v>
          </cell>
          <cell r="V395">
            <v>167.84178215437259</v>
          </cell>
          <cell r="W395">
            <v>3.3149171270718474E-2</v>
          </cell>
          <cell r="X395" t="str">
            <v>-</v>
          </cell>
          <cell r="Y395" t="str">
            <v>-</v>
          </cell>
          <cell r="Z395" t="e">
            <v>#VALUE!</v>
          </cell>
          <cell r="AA395">
            <v>0</v>
          </cell>
          <cell r="AB395">
            <v>0</v>
          </cell>
          <cell r="AC395">
            <v>300</v>
          </cell>
          <cell r="AD395">
            <v>1.7873976083266012</v>
          </cell>
          <cell r="AE395" t="str">
            <v>-</v>
          </cell>
          <cell r="AF395" t="e">
            <v>#VALUE!</v>
          </cell>
          <cell r="AG395">
            <v>15</v>
          </cell>
          <cell r="AH395">
            <v>10</v>
          </cell>
          <cell r="AI395">
            <v>250</v>
          </cell>
          <cell r="AJ395">
            <v>1.4894980069388344</v>
          </cell>
          <cell r="AK395">
            <v>0.32588454376163684</v>
          </cell>
          <cell r="AL395" t="str">
            <v>-</v>
          </cell>
          <cell r="AM395" t="str">
            <v>-</v>
          </cell>
          <cell r="AN395" t="str">
            <v/>
          </cell>
          <cell r="AO395">
            <v>0</v>
          </cell>
          <cell r="AP395" t="str">
            <v>-</v>
          </cell>
          <cell r="AQ395">
            <v>0</v>
          </cell>
          <cell r="AR395" t="str">
            <v>-</v>
          </cell>
          <cell r="AS395">
            <v>0</v>
          </cell>
          <cell r="AT395" t="str">
            <v/>
          </cell>
          <cell r="AU395">
            <v>0</v>
          </cell>
          <cell r="AV395" t="str">
            <v>-</v>
          </cell>
          <cell r="AW395">
            <v>0</v>
          </cell>
          <cell r="AX395" t="str">
            <v>-</v>
          </cell>
          <cell r="AY395">
            <v>0</v>
          </cell>
          <cell r="AZ395" t="str">
            <v/>
          </cell>
          <cell r="BA395">
            <v>0</v>
          </cell>
          <cell r="BB395" t="str">
            <v>-</v>
          </cell>
          <cell r="BC395">
            <v>0</v>
          </cell>
          <cell r="BD395" t="str">
            <v>-</v>
          </cell>
          <cell r="BE395">
            <v>0</v>
          </cell>
          <cell r="BF395" t="str">
            <v/>
          </cell>
          <cell r="BG395">
            <v>0</v>
          </cell>
          <cell r="BH395" t="str">
            <v>-</v>
          </cell>
          <cell r="BI395">
            <v>0</v>
          </cell>
          <cell r="BJ395" t="str">
            <v>-</v>
          </cell>
          <cell r="BK395">
            <v>0</v>
          </cell>
          <cell r="BL395">
            <v>0</v>
          </cell>
          <cell r="BM395" t="str">
            <v>-</v>
          </cell>
          <cell r="BN395">
            <v>15</v>
          </cell>
          <cell r="BO395" t="str">
            <v/>
          </cell>
          <cell r="BP395">
            <v>0</v>
          </cell>
          <cell r="BQ395">
            <v>0</v>
          </cell>
          <cell r="BR395" t="str">
            <v>-</v>
          </cell>
          <cell r="BS395">
            <v>0</v>
          </cell>
          <cell r="BT395">
            <v>0</v>
          </cell>
          <cell r="BU395" t="str">
            <v>-</v>
          </cell>
        </row>
        <row r="396">
          <cell r="A396" t="str">
            <v>296RET</v>
          </cell>
          <cell r="B396">
            <v>296</v>
          </cell>
          <cell r="C396" t="str">
            <v>RET</v>
          </cell>
          <cell r="D396" t="str">
            <v>Exterior Lighting</v>
          </cell>
          <cell r="E396" t="str">
            <v>Exterior Area Lighting</v>
          </cell>
          <cell r="F396" t="str">
            <v>Commercial</v>
          </cell>
          <cell r="G396" t="str">
            <v>Y</v>
          </cell>
          <cell r="M396" t="str">
            <v>RET</v>
          </cell>
          <cell r="N396" t="str">
            <v>outdoor pole/arm- or wall-mounted luminaire with a high intensity discharge light-source</v>
          </cell>
          <cell r="O396">
            <v>2020</v>
          </cell>
          <cell r="P396">
            <v>2029</v>
          </cell>
          <cell r="Q396" t="str">
            <v>Small Office</v>
          </cell>
          <cell r="R396" t="str">
            <v/>
          </cell>
          <cell r="S396">
            <v>0</v>
          </cell>
          <cell r="T396">
            <v>0</v>
          </cell>
          <cell r="U396">
            <v>0</v>
          </cell>
          <cell r="V396">
            <v>0</v>
          </cell>
          <cell r="W396">
            <v>0.77599011371187576</v>
          </cell>
          <cell r="X396" t="str">
            <v>-</v>
          </cell>
          <cell r="Y396" t="str">
            <v>MN TRM 2018</v>
          </cell>
          <cell r="Z396" t="e">
            <v>#VALUE!</v>
          </cell>
          <cell r="AA396">
            <v>0</v>
          </cell>
          <cell r="AB396">
            <v>0</v>
          </cell>
          <cell r="AC396">
            <v>0</v>
          </cell>
          <cell r="AD396">
            <v>0.23508810658096654</v>
          </cell>
          <cell r="AE396" t="str">
            <v>MN TRM 2018</v>
          </cell>
          <cell r="AF396" t="e">
            <v>#VALUE!</v>
          </cell>
          <cell r="AG396">
            <v>0</v>
          </cell>
          <cell r="AH396">
            <v>0</v>
          </cell>
          <cell r="AI396">
            <v>0</v>
          </cell>
          <cell r="AJ396">
            <v>0</v>
          </cell>
          <cell r="AK396">
            <v>0</v>
          </cell>
          <cell r="AL396" t="str">
            <v>-</v>
          </cell>
          <cell r="AM396" t="str">
            <v>-</v>
          </cell>
          <cell r="AN396" t="str">
            <v/>
          </cell>
          <cell r="AO396">
            <v>0</v>
          </cell>
          <cell r="AP396" t="str">
            <v>-</v>
          </cell>
          <cell r="AQ396">
            <v>0</v>
          </cell>
          <cell r="AR396" t="str">
            <v>-</v>
          </cell>
          <cell r="AS396">
            <v>0</v>
          </cell>
          <cell r="AT396" t="str">
            <v/>
          </cell>
          <cell r="AU396">
            <v>0</v>
          </cell>
          <cell r="AV396" t="str">
            <v>-</v>
          </cell>
          <cell r="AW396">
            <v>0</v>
          </cell>
          <cell r="AX396" t="str">
            <v>-</v>
          </cell>
          <cell r="AY396">
            <v>0</v>
          </cell>
          <cell r="AZ396" t="str">
            <v/>
          </cell>
          <cell r="BA396">
            <v>0</v>
          </cell>
          <cell r="BB396" t="str">
            <v>-</v>
          </cell>
          <cell r="BC396">
            <v>0</v>
          </cell>
          <cell r="BD396" t="str">
            <v>-</v>
          </cell>
          <cell r="BE396">
            <v>0</v>
          </cell>
          <cell r="BF396" t="str">
            <v/>
          </cell>
          <cell r="BG396">
            <v>0</v>
          </cell>
          <cell r="BH396" t="str">
            <v>-</v>
          </cell>
          <cell r="BI396">
            <v>0</v>
          </cell>
          <cell r="BJ396" t="str">
            <v>-</v>
          </cell>
          <cell r="BK396">
            <v>0</v>
          </cell>
          <cell r="BL396">
            <v>0</v>
          </cell>
          <cell r="BM396" t="str">
            <v>-</v>
          </cell>
          <cell r="BN396">
            <v>11.415525114155251</v>
          </cell>
          <cell r="BO396" t="str">
            <v/>
          </cell>
          <cell r="BP396">
            <v>0</v>
          </cell>
          <cell r="BQ396">
            <v>0</v>
          </cell>
          <cell r="BR396" t="str">
            <v>-</v>
          </cell>
          <cell r="BS396">
            <v>0</v>
          </cell>
          <cell r="BT396">
            <v>0</v>
          </cell>
          <cell r="BU396" t="str">
            <v>-</v>
          </cell>
        </row>
        <row r="397">
          <cell r="A397" t="str">
            <v>296MD</v>
          </cell>
          <cell r="B397">
            <v>296</v>
          </cell>
          <cell r="C397" t="str">
            <v>MD</v>
          </cell>
          <cell r="D397" t="str">
            <v>Exterior Lighting</v>
          </cell>
          <cell r="E397" t="str">
            <v>Exterior Area Lighting</v>
          </cell>
          <cell r="F397" t="str">
            <v>Commercial</v>
          </cell>
          <cell r="G397" t="str">
            <v>Y</v>
          </cell>
          <cell r="M397" t="str">
            <v>NC, REPL</v>
          </cell>
          <cell r="N397" t="str">
            <v>outdoor pole/arm- or wall-mounted luminaire with a high intensity discharge light-source</v>
          </cell>
          <cell r="O397">
            <v>2020</v>
          </cell>
          <cell r="P397">
            <v>2029</v>
          </cell>
          <cell r="Q397" t="str">
            <v>Small Office</v>
          </cell>
          <cell r="R397" t="str">
            <v/>
          </cell>
          <cell r="S397">
            <v>0</v>
          </cell>
          <cell r="T397">
            <v>0</v>
          </cell>
          <cell r="U397">
            <v>0</v>
          </cell>
          <cell r="V397">
            <v>0</v>
          </cell>
          <cell r="W397">
            <v>0.77599011371187576</v>
          </cell>
          <cell r="X397" t="str">
            <v>-</v>
          </cell>
          <cell r="Y397" t="str">
            <v>-</v>
          </cell>
          <cell r="Z397" t="e">
            <v>#VALUE!</v>
          </cell>
          <cell r="AA397">
            <v>0</v>
          </cell>
          <cell r="AB397">
            <v>0</v>
          </cell>
          <cell r="AC397">
            <v>0</v>
          </cell>
          <cell r="AD397">
            <v>0.23508810658096654</v>
          </cell>
          <cell r="AE397" t="str">
            <v>-</v>
          </cell>
          <cell r="AF397" t="e">
            <v>#VALUE!</v>
          </cell>
          <cell r="AG397">
            <v>0</v>
          </cell>
          <cell r="AH397">
            <v>0</v>
          </cell>
          <cell r="AI397">
            <v>0</v>
          </cell>
          <cell r="AJ397">
            <v>0</v>
          </cell>
          <cell r="AK397">
            <v>0</v>
          </cell>
          <cell r="AL397" t="str">
            <v>-</v>
          </cell>
          <cell r="AM397" t="str">
            <v>-</v>
          </cell>
          <cell r="AN397" t="str">
            <v/>
          </cell>
          <cell r="AO397">
            <v>0</v>
          </cell>
          <cell r="AP397" t="str">
            <v>-</v>
          </cell>
          <cell r="AQ397">
            <v>0</v>
          </cell>
          <cell r="AR397" t="str">
            <v>-</v>
          </cell>
          <cell r="AS397">
            <v>0</v>
          </cell>
          <cell r="AT397" t="str">
            <v/>
          </cell>
          <cell r="AU397">
            <v>0</v>
          </cell>
          <cell r="AV397" t="str">
            <v>-</v>
          </cell>
          <cell r="AW397">
            <v>0</v>
          </cell>
          <cell r="AX397" t="str">
            <v>-</v>
          </cell>
          <cell r="AY397">
            <v>0</v>
          </cell>
          <cell r="AZ397" t="str">
            <v/>
          </cell>
          <cell r="BA397">
            <v>0</v>
          </cell>
          <cell r="BB397" t="str">
            <v>-</v>
          </cell>
          <cell r="BC397">
            <v>0</v>
          </cell>
          <cell r="BD397" t="str">
            <v>-</v>
          </cell>
          <cell r="BE397">
            <v>0</v>
          </cell>
          <cell r="BF397" t="str">
            <v/>
          </cell>
          <cell r="BG397">
            <v>0</v>
          </cell>
          <cell r="BH397" t="str">
            <v>-</v>
          </cell>
          <cell r="BI397">
            <v>0</v>
          </cell>
          <cell r="BJ397" t="str">
            <v>-</v>
          </cell>
          <cell r="BK397">
            <v>0</v>
          </cell>
          <cell r="BL397">
            <v>0</v>
          </cell>
          <cell r="BM397" t="str">
            <v>-</v>
          </cell>
          <cell r="BN397">
            <v>11.415525114155251</v>
          </cell>
          <cell r="BO397" t="str">
            <v/>
          </cell>
          <cell r="BP397">
            <v>0</v>
          </cell>
          <cell r="BQ397">
            <v>0</v>
          </cell>
          <cell r="BR397" t="str">
            <v>-</v>
          </cell>
          <cell r="BS397">
            <v>0</v>
          </cell>
          <cell r="BT397">
            <v>0</v>
          </cell>
          <cell r="BU397" t="str">
            <v>-</v>
          </cell>
        </row>
        <row r="398">
          <cell r="A398" t="str">
            <v>297RET</v>
          </cell>
          <cell r="B398">
            <v>297</v>
          </cell>
          <cell r="C398" t="str">
            <v>RET</v>
          </cell>
          <cell r="D398" t="str">
            <v>Exterior Lighting</v>
          </cell>
          <cell r="E398" t="str">
            <v>Street Lighting</v>
          </cell>
          <cell r="F398" t="str">
            <v>Commercial</v>
          </cell>
          <cell r="G398" t="str">
            <v>Y</v>
          </cell>
          <cell r="M398" t="str">
            <v>RET</v>
          </cell>
          <cell r="N398" t="str">
            <v>outdoor pole/arm- or wall-mounted luminaire with a high intensity discharge light-source</v>
          </cell>
          <cell r="O398">
            <v>2020</v>
          </cell>
          <cell r="P398">
            <v>2029</v>
          </cell>
          <cell r="Q398" t="str">
            <v>Small Office</v>
          </cell>
          <cell r="R398" t="str">
            <v/>
          </cell>
          <cell r="S398">
            <v>0</v>
          </cell>
          <cell r="T398">
            <v>0</v>
          </cell>
          <cell r="U398">
            <v>0</v>
          </cell>
          <cell r="V398">
            <v>0</v>
          </cell>
          <cell r="W398">
            <v>0.65</v>
          </cell>
          <cell r="X398" t="str">
            <v>-</v>
          </cell>
          <cell r="Y398" t="str">
            <v>MN TRM 2018</v>
          </cell>
          <cell r="Z398" t="e">
            <v>#VALUE!</v>
          </cell>
          <cell r="AA398">
            <v>0</v>
          </cell>
          <cell r="AB398">
            <v>0</v>
          </cell>
          <cell r="AC398">
            <v>0</v>
          </cell>
          <cell r="AD398">
            <v>0.2</v>
          </cell>
          <cell r="AE398" t="str">
            <v>MN TRM 2018</v>
          </cell>
          <cell r="AF398" t="e">
            <v>#VALUE!</v>
          </cell>
          <cell r="AG398">
            <v>0</v>
          </cell>
          <cell r="AH398">
            <v>0</v>
          </cell>
          <cell r="AI398">
            <v>0</v>
          </cell>
          <cell r="AJ398">
            <v>0</v>
          </cell>
          <cell r="AK398">
            <v>0</v>
          </cell>
          <cell r="AL398" t="str">
            <v>-</v>
          </cell>
          <cell r="AM398" t="str">
            <v>-</v>
          </cell>
          <cell r="AN398" t="str">
            <v/>
          </cell>
          <cell r="AO398">
            <v>0</v>
          </cell>
          <cell r="AP398" t="str">
            <v>-</v>
          </cell>
          <cell r="AQ398">
            <v>0</v>
          </cell>
          <cell r="AR398" t="str">
            <v>-</v>
          </cell>
          <cell r="AS398">
            <v>0</v>
          </cell>
          <cell r="AT398" t="str">
            <v/>
          </cell>
          <cell r="AU398">
            <v>0</v>
          </cell>
          <cell r="AV398" t="str">
            <v>-</v>
          </cell>
          <cell r="AW398">
            <v>0</v>
          </cell>
          <cell r="AX398" t="str">
            <v>-</v>
          </cell>
          <cell r="AY398">
            <v>0</v>
          </cell>
          <cell r="AZ398" t="str">
            <v/>
          </cell>
          <cell r="BA398">
            <v>0</v>
          </cell>
          <cell r="BB398" t="str">
            <v>-</v>
          </cell>
          <cell r="BC398">
            <v>0</v>
          </cell>
          <cell r="BD398" t="str">
            <v>-</v>
          </cell>
          <cell r="BE398">
            <v>0</v>
          </cell>
          <cell r="BF398" t="str">
            <v/>
          </cell>
          <cell r="BG398">
            <v>0</v>
          </cell>
          <cell r="BH398" t="str">
            <v>-</v>
          </cell>
          <cell r="BI398">
            <v>0</v>
          </cell>
          <cell r="BJ398" t="str">
            <v>-</v>
          </cell>
          <cell r="BK398">
            <v>0</v>
          </cell>
          <cell r="BL398">
            <v>0</v>
          </cell>
          <cell r="BM398" t="str">
            <v>-</v>
          </cell>
          <cell r="BN398">
            <v>11.415525114155251</v>
          </cell>
          <cell r="BO398" t="str">
            <v/>
          </cell>
          <cell r="BP398">
            <v>0</v>
          </cell>
          <cell r="BQ398">
            <v>0</v>
          </cell>
          <cell r="BR398" t="str">
            <v>-</v>
          </cell>
          <cell r="BS398">
            <v>0</v>
          </cell>
          <cell r="BT398">
            <v>0</v>
          </cell>
          <cell r="BU398" t="str">
            <v>-</v>
          </cell>
        </row>
        <row r="399">
          <cell r="A399" t="str">
            <v>297MD</v>
          </cell>
          <cell r="B399">
            <v>297</v>
          </cell>
          <cell r="C399" t="str">
            <v>MD</v>
          </cell>
          <cell r="D399" t="str">
            <v>Exterior Lighting</v>
          </cell>
          <cell r="E399" t="str">
            <v>Street Lighting</v>
          </cell>
          <cell r="F399" t="str">
            <v>Commercial</v>
          </cell>
          <cell r="G399" t="str">
            <v>Y</v>
          </cell>
          <cell r="M399" t="str">
            <v>NC, REPL</v>
          </cell>
          <cell r="N399" t="str">
            <v>outdoor pole/arm- or wall-mounted luminaire with a high intensity discharge light-source</v>
          </cell>
          <cell r="O399">
            <v>2020</v>
          </cell>
          <cell r="P399">
            <v>2029</v>
          </cell>
          <cell r="Q399" t="str">
            <v>Small Office</v>
          </cell>
          <cell r="R399" t="str">
            <v/>
          </cell>
          <cell r="S399">
            <v>0</v>
          </cell>
          <cell r="T399">
            <v>0</v>
          </cell>
          <cell r="U399">
            <v>0</v>
          </cell>
          <cell r="V399">
            <v>0</v>
          </cell>
          <cell r="W399">
            <v>0.65</v>
          </cell>
          <cell r="X399" t="str">
            <v>-</v>
          </cell>
          <cell r="Y399" t="str">
            <v>-</v>
          </cell>
          <cell r="Z399" t="e">
            <v>#VALUE!</v>
          </cell>
          <cell r="AA399">
            <v>0</v>
          </cell>
          <cell r="AB399">
            <v>0</v>
          </cell>
          <cell r="AC399">
            <v>0</v>
          </cell>
          <cell r="AD399">
            <v>0.2</v>
          </cell>
          <cell r="AE399" t="str">
            <v>-</v>
          </cell>
          <cell r="AF399" t="e">
            <v>#VALUE!</v>
          </cell>
          <cell r="AG399">
            <v>0</v>
          </cell>
          <cell r="AH399">
            <v>0</v>
          </cell>
          <cell r="AI399">
            <v>0</v>
          </cell>
          <cell r="AJ399">
            <v>0</v>
          </cell>
          <cell r="AK399">
            <v>0</v>
          </cell>
          <cell r="AL399" t="str">
            <v>-</v>
          </cell>
          <cell r="AM399" t="str">
            <v>-</v>
          </cell>
          <cell r="AN399" t="str">
            <v/>
          </cell>
          <cell r="AO399">
            <v>0</v>
          </cell>
          <cell r="AP399" t="str">
            <v>-</v>
          </cell>
          <cell r="AQ399">
            <v>0</v>
          </cell>
          <cell r="AR399" t="str">
            <v>-</v>
          </cell>
          <cell r="AS399">
            <v>0</v>
          </cell>
          <cell r="AT399" t="str">
            <v/>
          </cell>
          <cell r="AU399">
            <v>0</v>
          </cell>
          <cell r="AV399" t="str">
            <v>-</v>
          </cell>
          <cell r="AW399">
            <v>0</v>
          </cell>
          <cell r="AX399" t="str">
            <v>-</v>
          </cell>
          <cell r="AY399">
            <v>0</v>
          </cell>
          <cell r="AZ399" t="str">
            <v/>
          </cell>
          <cell r="BA399">
            <v>0</v>
          </cell>
          <cell r="BB399" t="str">
            <v>-</v>
          </cell>
          <cell r="BC399">
            <v>0</v>
          </cell>
          <cell r="BD399" t="str">
            <v>-</v>
          </cell>
          <cell r="BE399">
            <v>0</v>
          </cell>
          <cell r="BF399" t="str">
            <v/>
          </cell>
          <cell r="BG399">
            <v>0</v>
          </cell>
          <cell r="BH399" t="str">
            <v>-</v>
          </cell>
          <cell r="BI399">
            <v>0</v>
          </cell>
          <cell r="BJ399" t="str">
            <v>-</v>
          </cell>
          <cell r="BK399">
            <v>0</v>
          </cell>
          <cell r="BL399">
            <v>0</v>
          </cell>
          <cell r="BM399" t="str">
            <v>-</v>
          </cell>
          <cell r="BN399">
            <v>11.415525114155251</v>
          </cell>
          <cell r="BO399" t="str">
            <v/>
          </cell>
          <cell r="BP399">
            <v>0</v>
          </cell>
          <cell r="BQ399">
            <v>0</v>
          </cell>
          <cell r="BR399" t="str">
            <v>-</v>
          </cell>
          <cell r="BS399">
            <v>0</v>
          </cell>
          <cell r="BT399">
            <v>0</v>
          </cell>
          <cell r="BU399" t="str">
            <v>-</v>
          </cell>
        </row>
        <row r="400">
          <cell r="A400" t="str">
            <v>298RET</v>
          </cell>
          <cell r="B400">
            <v>298</v>
          </cell>
          <cell r="C400" t="str">
            <v>RET</v>
          </cell>
          <cell r="D400" t="str">
            <v>Exterior Lighting</v>
          </cell>
          <cell r="E400" t="str">
            <v>Exterior Lighting Controls</v>
          </cell>
          <cell r="F400" t="str">
            <v>Commercial</v>
          </cell>
          <cell r="G400" t="str">
            <v>Y</v>
          </cell>
          <cell r="M400" t="str">
            <v>RET</v>
          </cell>
          <cell r="N400" t="str">
            <v>Existing exterior lighting controls</v>
          </cell>
          <cell r="O400">
            <v>2020</v>
          </cell>
          <cell r="P400">
            <v>2029</v>
          </cell>
          <cell r="Q400" t="str">
            <v>Small Office</v>
          </cell>
          <cell r="R400" t="str">
            <v/>
          </cell>
          <cell r="S400">
            <v>0</v>
          </cell>
          <cell r="T400">
            <v>0</v>
          </cell>
          <cell r="U400">
            <v>0</v>
          </cell>
          <cell r="V400">
            <v>0</v>
          </cell>
          <cell r="W400">
            <v>0.3</v>
          </cell>
          <cell r="X400" t="str">
            <v>-</v>
          </cell>
          <cell r="Y400" t="str">
            <v>MN TRM 2018</v>
          </cell>
          <cell r="Z400" t="e">
            <v>#VALUE!</v>
          </cell>
          <cell r="AA400">
            <v>0</v>
          </cell>
          <cell r="AB400">
            <v>0</v>
          </cell>
          <cell r="AC400">
            <v>0</v>
          </cell>
          <cell r="AD400">
            <v>0.17</v>
          </cell>
          <cell r="AE400" t="str">
            <v>MN TRM 2018</v>
          </cell>
          <cell r="AF400" t="e">
            <v>#VALUE!</v>
          </cell>
          <cell r="AG400">
            <v>0</v>
          </cell>
          <cell r="AH400">
            <v>0</v>
          </cell>
          <cell r="AI400">
            <v>0</v>
          </cell>
          <cell r="AJ400">
            <v>0</v>
          </cell>
          <cell r="AK400">
            <v>0</v>
          </cell>
          <cell r="AL400" t="str">
            <v>-</v>
          </cell>
          <cell r="AM400" t="str">
            <v>-</v>
          </cell>
          <cell r="AN400" t="str">
            <v/>
          </cell>
          <cell r="AO400">
            <v>0</v>
          </cell>
          <cell r="AP400" t="str">
            <v>-</v>
          </cell>
          <cell r="AQ400">
            <v>0</v>
          </cell>
          <cell r="AR400" t="str">
            <v>-</v>
          </cell>
          <cell r="AS400">
            <v>0</v>
          </cell>
          <cell r="AT400" t="str">
            <v/>
          </cell>
          <cell r="AU400">
            <v>0</v>
          </cell>
          <cell r="AV400" t="str">
            <v>-</v>
          </cell>
          <cell r="AW400">
            <v>0</v>
          </cell>
          <cell r="AX400" t="str">
            <v>-</v>
          </cell>
          <cell r="AY400">
            <v>0</v>
          </cell>
          <cell r="AZ400" t="str">
            <v/>
          </cell>
          <cell r="BA400">
            <v>0</v>
          </cell>
          <cell r="BB400" t="str">
            <v>-</v>
          </cell>
          <cell r="BC400">
            <v>0</v>
          </cell>
          <cell r="BD400" t="str">
            <v>-</v>
          </cell>
          <cell r="BE400">
            <v>0</v>
          </cell>
          <cell r="BF400" t="str">
            <v/>
          </cell>
          <cell r="BG400">
            <v>0</v>
          </cell>
          <cell r="BH400" t="str">
            <v>-</v>
          </cell>
          <cell r="BI400">
            <v>0</v>
          </cell>
          <cell r="BJ400" t="str">
            <v>-</v>
          </cell>
          <cell r="BK400">
            <v>0</v>
          </cell>
          <cell r="BL400">
            <v>0</v>
          </cell>
          <cell r="BM400" t="str">
            <v>-</v>
          </cell>
          <cell r="BN400">
            <v>8</v>
          </cell>
          <cell r="BO400" t="str">
            <v/>
          </cell>
          <cell r="BP400">
            <v>0</v>
          </cell>
          <cell r="BQ400">
            <v>0</v>
          </cell>
          <cell r="BR400" t="str">
            <v>-</v>
          </cell>
          <cell r="BS400">
            <v>0</v>
          </cell>
          <cell r="BT400">
            <v>0</v>
          </cell>
          <cell r="BU400" t="str">
            <v>-</v>
          </cell>
        </row>
        <row r="401">
          <cell r="A401" t="str">
            <v>299MD</v>
          </cell>
          <cell r="B401">
            <v>299</v>
          </cell>
          <cell r="C401" t="str">
            <v>MD</v>
          </cell>
          <cell r="D401" t="str">
            <v>Exterior Lighting</v>
          </cell>
          <cell r="E401" t="str">
            <v>Improved Exterior Lighting Design</v>
          </cell>
          <cell r="F401" t="str">
            <v>Commercial</v>
          </cell>
          <cell r="G401" t="str">
            <v>Y</v>
          </cell>
          <cell r="M401" t="str">
            <v>NC,REPL</v>
          </cell>
          <cell r="N401" t="str">
            <v>Unoptimized exterior lighting design</v>
          </cell>
          <cell r="O401">
            <v>2020</v>
          </cell>
          <cell r="P401">
            <v>2029</v>
          </cell>
          <cell r="Q401" t="str">
            <v>Small Office</v>
          </cell>
          <cell r="R401" t="str">
            <v/>
          </cell>
          <cell r="S401">
            <v>0</v>
          </cell>
          <cell r="T401">
            <v>0</v>
          </cell>
          <cell r="U401">
            <v>0</v>
          </cell>
          <cell r="V401">
            <v>0</v>
          </cell>
          <cell r="W401">
            <v>0.42</v>
          </cell>
          <cell r="X401" t="str">
            <v>-</v>
          </cell>
          <cell r="Y401" t="str">
            <v>NEEP Mid Atlantic TRM</v>
          </cell>
          <cell r="Z401" t="e">
            <v>#VALUE!</v>
          </cell>
          <cell r="AA401">
            <v>0</v>
          </cell>
          <cell r="AB401">
            <v>0</v>
          </cell>
          <cell r="AC401">
            <v>0</v>
          </cell>
          <cell r="AD401">
            <v>0.23</v>
          </cell>
          <cell r="AE401" t="str">
            <v>MN TRM 2018</v>
          </cell>
          <cell r="AF401" t="e">
            <v>#VALUE!</v>
          </cell>
          <cell r="AG401">
            <v>0</v>
          </cell>
          <cell r="AH401">
            <v>0</v>
          </cell>
          <cell r="AI401">
            <v>0</v>
          </cell>
          <cell r="AJ401">
            <v>0</v>
          </cell>
          <cell r="AK401">
            <v>0</v>
          </cell>
          <cell r="AL401" t="str">
            <v>-</v>
          </cell>
          <cell r="AM401" t="str">
            <v>-</v>
          </cell>
          <cell r="AN401" t="str">
            <v/>
          </cell>
          <cell r="AO401">
            <v>0</v>
          </cell>
          <cell r="AP401" t="str">
            <v>-</v>
          </cell>
          <cell r="AQ401">
            <v>0</v>
          </cell>
          <cell r="AR401" t="str">
            <v>-</v>
          </cell>
          <cell r="AS401">
            <v>0</v>
          </cell>
          <cell r="AT401" t="str">
            <v/>
          </cell>
          <cell r="AU401">
            <v>0</v>
          </cell>
          <cell r="AV401" t="str">
            <v>-</v>
          </cell>
          <cell r="AW401">
            <v>0</v>
          </cell>
          <cell r="AX401" t="str">
            <v>-</v>
          </cell>
          <cell r="AY401">
            <v>0</v>
          </cell>
          <cell r="AZ401" t="str">
            <v/>
          </cell>
          <cell r="BA401">
            <v>0</v>
          </cell>
          <cell r="BB401" t="str">
            <v>-</v>
          </cell>
          <cell r="BC401">
            <v>0</v>
          </cell>
          <cell r="BD401" t="str">
            <v>-</v>
          </cell>
          <cell r="BE401">
            <v>0</v>
          </cell>
          <cell r="BF401" t="str">
            <v/>
          </cell>
          <cell r="BG401">
            <v>0</v>
          </cell>
          <cell r="BH401" t="str">
            <v>-</v>
          </cell>
          <cell r="BI401">
            <v>0</v>
          </cell>
          <cell r="BJ401" t="str">
            <v>-</v>
          </cell>
          <cell r="BK401">
            <v>0</v>
          </cell>
          <cell r="BL401">
            <v>0</v>
          </cell>
          <cell r="BM401" t="str">
            <v>-</v>
          </cell>
          <cell r="BN401">
            <v>15</v>
          </cell>
          <cell r="BO401" t="str">
            <v/>
          </cell>
          <cell r="BP401">
            <v>0</v>
          </cell>
          <cell r="BQ401">
            <v>0</v>
          </cell>
          <cell r="BR401" t="str">
            <v>-</v>
          </cell>
          <cell r="BS401">
            <v>0</v>
          </cell>
          <cell r="BT401">
            <v>0</v>
          </cell>
          <cell r="BU401" t="str">
            <v>-</v>
          </cell>
        </row>
        <row r="402">
          <cell r="A402" t="str">
            <v>300RET</v>
          </cell>
          <cell r="B402">
            <v>300</v>
          </cell>
          <cell r="C402" t="str">
            <v>RET</v>
          </cell>
          <cell r="D402" t="str">
            <v>Interior Lighting</v>
          </cell>
          <cell r="E402" t="str">
            <v>Interior Lighting Controls</v>
          </cell>
          <cell r="F402" t="str">
            <v>Commercial</v>
          </cell>
          <cell r="G402" t="str">
            <v>Y</v>
          </cell>
          <cell r="M402" t="str">
            <v>RET</v>
          </cell>
          <cell r="N402" t="str">
            <v>Manual control</v>
          </cell>
          <cell r="O402">
            <v>2020</v>
          </cell>
          <cell r="P402">
            <v>2029</v>
          </cell>
          <cell r="Q402" t="str">
            <v>Small Office</v>
          </cell>
          <cell r="R402" t="str">
            <v/>
          </cell>
          <cell r="S402">
            <v>0</v>
          </cell>
          <cell r="T402">
            <v>0</v>
          </cell>
          <cell r="U402">
            <v>0</v>
          </cell>
          <cell r="V402">
            <v>0</v>
          </cell>
          <cell r="W402">
            <v>0.27500000000000002</v>
          </cell>
          <cell r="X402" t="str">
            <v>-</v>
          </cell>
          <cell r="Y402" t="str">
            <v>NY TRM V6.1</v>
          </cell>
          <cell r="Z402" t="e">
            <v>#VALUE!</v>
          </cell>
          <cell r="AA402">
            <v>0</v>
          </cell>
          <cell r="AB402">
            <v>0</v>
          </cell>
          <cell r="AC402">
            <v>0</v>
          </cell>
          <cell r="AD402">
            <v>0.24389262689959665</v>
          </cell>
          <cell r="AE402" t="str">
            <v>MN TRM 2018</v>
          </cell>
          <cell r="AF402" t="e">
            <v>#VALUE!</v>
          </cell>
          <cell r="AG402">
            <v>0</v>
          </cell>
          <cell r="AH402">
            <v>0</v>
          </cell>
          <cell r="AI402">
            <v>0</v>
          </cell>
          <cell r="AJ402">
            <v>0</v>
          </cell>
          <cell r="AK402">
            <v>0</v>
          </cell>
          <cell r="AL402" t="str">
            <v>-</v>
          </cell>
          <cell r="AM402" t="str">
            <v>-</v>
          </cell>
          <cell r="AN402" t="str">
            <v/>
          </cell>
          <cell r="AO402">
            <v>0</v>
          </cell>
          <cell r="AP402" t="str">
            <v>-</v>
          </cell>
          <cell r="AQ402">
            <v>0</v>
          </cell>
          <cell r="AR402" t="str">
            <v>-</v>
          </cell>
          <cell r="AS402">
            <v>0</v>
          </cell>
          <cell r="AT402" t="str">
            <v/>
          </cell>
          <cell r="AU402">
            <v>0</v>
          </cell>
          <cell r="AV402" t="str">
            <v>-</v>
          </cell>
          <cell r="AW402">
            <v>0</v>
          </cell>
          <cell r="AX402" t="str">
            <v>-</v>
          </cell>
          <cell r="AY402">
            <v>0</v>
          </cell>
          <cell r="AZ402" t="str">
            <v/>
          </cell>
          <cell r="BA402">
            <v>0</v>
          </cell>
          <cell r="BB402" t="str">
            <v>-</v>
          </cell>
          <cell r="BC402">
            <v>0</v>
          </cell>
          <cell r="BD402" t="str">
            <v>-</v>
          </cell>
          <cell r="BE402">
            <v>0</v>
          </cell>
          <cell r="BF402" t="str">
            <v/>
          </cell>
          <cell r="BG402">
            <v>0</v>
          </cell>
          <cell r="BH402" t="str">
            <v>-</v>
          </cell>
          <cell r="BI402">
            <v>0</v>
          </cell>
          <cell r="BJ402" t="str">
            <v>-</v>
          </cell>
          <cell r="BK402">
            <v>0</v>
          </cell>
          <cell r="BL402">
            <v>0</v>
          </cell>
          <cell r="BM402" t="str">
            <v>-</v>
          </cell>
          <cell r="BN402">
            <v>8</v>
          </cell>
          <cell r="BO402" t="str">
            <v/>
          </cell>
          <cell r="BP402">
            <v>0</v>
          </cell>
          <cell r="BQ402">
            <v>0</v>
          </cell>
          <cell r="BR402" t="str">
            <v>-</v>
          </cell>
          <cell r="BS402">
            <v>0</v>
          </cell>
          <cell r="BT402">
            <v>0</v>
          </cell>
          <cell r="BU402" t="str">
            <v>-</v>
          </cell>
        </row>
        <row r="403">
          <cell r="A403" t="str">
            <v>301RET</v>
          </cell>
          <cell r="B403">
            <v>301</v>
          </cell>
          <cell r="C403" t="str">
            <v>RET</v>
          </cell>
          <cell r="D403" t="str">
            <v>Interior Lighting</v>
          </cell>
          <cell r="E403" t="str">
            <v>Interior Lighting Controls</v>
          </cell>
          <cell r="F403" t="str">
            <v>Commercial</v>
          </cell>
          <cell r="G403" t="str">
            <v>Y</v>
          </cell>
          <cell r="M403" t="str">
            <v>RET</v>
          </cell>
          <cell r="N403" t="str">
            <v>Manual control</v>
          </cell>
          <cell r="O403">
            <v>2020</v>
          </cell>
          <cell r="P403">
            <v>2029</v>
          </cell>
          <cell r="Q403" t="str">
            <v>Small Office</v>
          </cell>
          <cell r="R403" t="str">
            <v/>
          </cell>
          <cell r="S403">
            <v>0</v>
          </cell>
          <cell r="T403">
            <v>0</v>
          </cell>
          <cell r="U403">
            <v>0</v>
          </cell>
          <cell r="V403">
            <v>0</v>
          </cell>
          <cell r="W403">
            <v>0.20771666666666669</v>
          </cell>
          <cell r="X403" t="str">
            <v>-</v>
          </cell>
          <cell r="Y403" t="str">
            <v>-</v>
          </cell>
          <cell r="Z403" t="e">
            <v>#VALUE!</v>
          </cell>
          <cell r="AA403">
            <v>0</v>
          </cell>
          <cell r="AB403">
            <v>0</v>
          </cell>
          <cell r="AC403">
            <v>0</v>
          </cell>
          <cell r="AD403">
            <v>0.32289403384765664</v>
          </cell>
          <cell r="AE403" t="str">
            <v>-</v>
          </cell>
          <cell r="AF403" t="e">
            <v>#VALUE!</v>
          </cell>
          <cell r="AG403">
            <v>0</v>
          </cell>
          <cell r="AH403">
            <v>0</v>
          </cell>
          <cell r="AI403">
            <v>0</v>
          </cell>
          <cell r="AJ403">
            <v>0</v>
          </cell>
          <cell r="AK403">
            <v>0</v>
          </cell>
          <cell r="AL403" t="str">
            <v>-</v>
          </cell>
          <cell r="AM403" t="str">
            <v>-</v>
          </cell>
          <cell r="AN403" t="str">
            <v/>
          </cell>
          <cell r="AO403">
            <v>0</v>
          </cell>
          <cell r="AP403" t="str">
            <v>-</v>
          </cell>
          <cell r="AQ403">
            <v>0</v>
          </cell>
          <cell r="AR403" t="str">
            <v>-</v>
          </cell>
          <cell r="AS403">
            <v>0</v>
          </cell>
          <cell r="AT403" t="str">
            <v/>
          </cell>
          <cell r="AU403">
            <v>0</v>
          </cell>
          <cell r="AV403" t="str">
            <v>-</v>
          </cell>
          <cell r="AW403">
            <v>0</v>
          </cell>
          <cell r="AX403" t="str">
            <v>-</v>
          </cell>
          <cell r="AY403">
            <v>0</v>
          </cell>
          <cell r="AZ403" t="str">
            <v/>
          </cell>
          <cell r="BA403">
            <v>0</v>
          </cell>
          <cell r="BB403" t="str">
            <v>-</v>
          </cell>
          <cell r="BC403">
            <v>0</v>
          </cell>
          <cell r="BD403" t="str">
            <v>-</v>
          </cell>
          <cell r="BE403">
            <v>0</v>
          </cell>
          <cell r="BF403" t="str">
            <v/>
          </cell>
          <cell r="BG403">
            <v>0</v>
          </cell>
          <cell r="BH403" t="str">
            <v>-</v>
          </cell>
          <cell r="BI403">
            <v>0</v>
          </cell>
          <cell r="BJ403" t="str">
            <v>-</v>
          </cell>
          <cell r="BK403">
            <v>0</v>
          </cell>
          <cell r="BL403">
            <v>0</v>
          </cell>
          <cell r="BM403" t="str">
            <v>-</v>
          </cell>
          <cell r="BN403">
            <v>8</v>
          </cell>
          <cell r="BO403" t="str">
            <v/>
          </cell>
          <cell r="BP403">
            <v>0</v>
          </cell>
          <cell r="BQ403">
            <v>0</v>
          </cell>
          <cell r="BR403" t="str">
            <v>-</v>
          </cell>
          <cell r="BS403">
            <v>0</v>
          </cell>
          <cell r="BT403">
            <v>0</v>
          </cell>
          <cell r="BU403" t="str">
            <v>-</v>
          </cell>
        </row>
        <row r="404">
          <cell r="A404" t="str">
            <v>302RET</v>
          </cell>
          <cell r="B404">
            <v>302</v>
          </cell>
          <cell r="C404" t="str">
            <v>RET</v>
          </cell>
          <cell r="D404" t="str">
            <v>Interior Lighting</v>
          </cell>
          <cell r="E404" t="str">
            <v>Interior Lighting Controls with Gas Secondary Fuel</v>
          </cell>
          <cell r="F404" t="str">
            <v>Commercial</v>
          </cell>
          <cell r="G404" t="str">
            <v>Y</v>
          </cell>
          <cell r="M404" t="str">
            <v>RET</v>
          </cell>
          <cell r="N404" t="str">
            <v>Manual control</v>
          </cell>
          <cell r="O404">
            <v>2020</v>
          </cell>
          <cell r="P404">
            <v>2029</v>
          </cell>
          <cell r="Q404" t="str">
            <v>Small Office</v>
          </cell>
          <cell r="R404" t="str">
            <v/>
          </cell>
          <cell r="S404">
            <v>0</v>
          </cell>
          <cell r="T404">
            <v>0</v>
          </cell>
          <cell r="U404">
            <v>0</v>
          </cell>
          <cell r="V404">
            <v>0</v>
          </cell>
          <cell r="W404">
            <v>0.28572500000000006</v>
          </cell>
          <cell r="X404" t="str">
            <v>-</v>
          </cell>
          <cell r="Y404" t="str">
            <v>-</v>
          </cell>
          <cell r="Z404" t="e">
            <v>#VALUE!</v>
          </cell>
          <cell r="AA404">
            <v>0</v>
          </cell>
          <cell r="AB404">
            <v>0</v>
          </cell>
          <cell r="AC404">
            <v>0</v>
          </cell>
          <cell r="AD404">
            <v>0.2347378507214597</v>
          </cell>
          <cell r="AE404" t="str">
            <v>-</v>
          </cell>
          <cell r="AF404" t="e">
            <v>#VALUE!</v>
          </cell>
          <cell r="AG404">
            <v>0</v>
          </cell>
          <cell r="AH404">
            <v>0</v>
          </cell>
          <cell r="AI404">
            <v>0</v>
          </cell>
          <cell r="AJ404">
            <v>0</v>
          </cell>
          <cell r="AK404">
            <v>0</v>
          </cell>
          <cell r="AL404" t="str">
            <v>-</v>
          </cell>
          <cell r="AM404" t="str">
            <v>-</v>
          </cell>
          <cell r="AN404" t="str">
            <v/>
          </cell>
          <cell r="AO404">
            <v>0</v>
          </cell>
          <cell r="AP404" t="str">
            <v>-</v>
          </cell>
          <cell r="AQ404">
            <v>0</v>
          </cell>
          <cell r="AR404" t="str">
            <v>-</v>
          </cell>
          <cell r="AS404">
            <v>0</v>
          </cell>
          <cell r="AT404" t="str">
            <v/>
          </cell>
          <cell r="AU404">
            <v>0</v>
          </cell>
          <cell r="AV404" t="str">
            <v>-</v>
          </cell>
          <cell r="AW404">
            <v>0</v>
          </cell>
          <cell r="AX404" t="str">
            <v>-</v>
          </cell>
          <cell r="AY404">
            <v>0</v>
          </cell>
          <cell r="AZ404" t="str">
            <v/>
          </cell>
          <cell r="BA404">
            <v>0</v>
          </cell>
          <cell r="BB404" t="str">
            <v>-</v>
          </cell>
          <cell r="BC404">
            <v>0</v>
          </cell>
          <cell r="BD404" t="str">
            <v>-</v>
          </cell>
          <cell r="BE404">
            <v>0</v>
          </cell>
          <cell r="BF404" t="str">
            <v/>
          </cell>
          <cell r="BG404">
            <v>0</v>
          </cell>
          <cell r="BH404" t="str">
            <v>-</v>
          </cell>
          <cell r="BI404">
            <v>0</v>
          </cell>
          <cell r="BJ404" t="str">
            <v>-</v>
          </cell>
          <cell r="BK404">
            <v>0</v>
          </cell>
          <cell r="BL404">
            <v>0</v>
          </cell>
          <cell r="BM404" t="str">
            <v>-</v>
          </cell>
          <cell r="BN404">
            <v>8</v>
          </cell>
          <cell r="BO404" t="str">
            <v>G</v>
          </cell>
          <cell r="BP404">
            <v>0</v>
          </cell>
          <cell r="BQ404">
            <v>-1.4436958614051972E-3</v>
          </cell>
          <cell r="BR404" t="str">
            <v>-</v>
          </cell>
          <cell r="BS404">
            <v>0</v>
          </cell>
          <cell r="BT404">
            <v>0</v>
          </cell>
          <cell r="BU404" t="str">
            <v>-</v>
          </cell>
        </row>
        <row r="405">
          <cell r="A405" t="str">
            <v>303RET</v>
          </cell>
          <cell r="B405">
            <v>303</v>
          </cell>
          <cell r="C405" t="str">
            <v>RET</v>
          </cell>
          <cell r="D405" t="str">
            <v>Interior Lighting</v>
          </cell>
          <cell r="E405" t="str">
            <v>Interior Lighting Controls with Oil Secondary Fuel</v>
          </cell>
          <cell r="F405" t="str">
            <v>Commercial</v>
          </cell>
          <cell r="G405" t="str">
            <v>Y</v>
          </cell>
          <cell r="M405" t="str">
            <v>RET</v>
          </cell>
          <cell r="N405" t="str">
            <v>Manual control</v>
          </cell>
          <cell r="O405">
            <v>2020</v>
          </cell>
          <cell r="P405">
            <v>2029</v>
          </cell>
          <cell r="Q405" t="str">
            <v>Small Office</v>
          </cell>
          <cell r="R405" t="str">
            <v/>
          </cell>
          <cell r="S405">
            <v>0</v>
          </cell>
          <cell r="T405">
            <v>0</v>
          </cell>
          <cell r="U405">
            <v>0</v>
          </cell>
          <cell r="V405">
            <v>0</v>
          </cell>
          <cell r="W405">
            <v>0.28572500000000006</v>
          </cell>
          <cell r="X405" t="str">
            <v>-</v>
          </cell>
          <cell r="Y405" t="str">
            <v>-</v>
          </cell>
          <cell r="Z405" t="e">
            <v>#VALUE!</v>
          </cell>
          <cell r="AA405">
            <v>0</v>
          </cell>
          <cell r="AB405">
            <v>0</v>
          </cell>
          <cell r="AC405">
            <v>0</v>
          </cell>
          <cell r="AD405">
            <v>0.2347378507214597</v>
          </cell>
          <cell r="AE405" t="str">
            <v>-</v>
          </cell>
          <cell r="AF405" t="e">
            <v>#VALUE!</v>
          </cell>
          <cell r="AG405">
            <v>0</v>
          </cell>
          <cell r="AH405">
            <v>0</v>
          </cell>
          <cell r="AI405">
            <v>0</v>
          </cell>
          <cell r="AJ405">
            <v>0</v>
          </cell>
          <cell r="AK405">
            <v>0</v>
          </cell>
          <cell r="AL405" t="str">
            <v>-</v>
          </cell>
          <cell r="AM405" t="str">
            <v>-</v>
          </cell>
          <cell r="AN405" t="str">
            <v/>
          </cell>
          <cell r="AO405">
            <v>0</v>
          </cell>
          <cell r="AP405" t="str">
            <v>-</v>
          </cell>
          <cell r="AQ405">
            <v>0</v>
          </cell>
          <cell r="AR405" t="str">
            <v>-</v>
          </cell>
          <cell r="AS405">
            <v>0</v>
          </cell>
          <cell r="AT405" t="str">
            <v/>
          </cell>
          <cell r="AU405">
            <v>0</v>
          </cell>
          <cell r="AV405" t="str">
            <v>-</v>
          </cell>
          <cell r="AW405">
            <v>0</v>
          </cell>
          <cell r="AX405" t="str">
            <v>-</v>
          </cell>
          <cell r="AY405">
            <v>0</v>
          </cell>
          <cell r="AZ405" t="str">
            <v/>
          </cell>
          <cell r="BA405">
            <v>0</v>
          </cell>
          <cell r="BB405" t="str">
            <v>-</v>
          </cell>
          <cell r="BC405">
            <v>0</v>
          </cell>
          <cell r="BD405" t="str">
            <v>-</v>
          </cell>
          <cell r="BE405">
            <v>0</v>
          </cell>
          <cell r="BF405" t="str">
            <v/>
          </cell>
          <cell r="BG405">
            <v>0</v>
          </cell>
          <cell r="BH405" t="str">
            <v>-</v>
          </cell>
          <cell r="BI405">
            <v>0</v>
          </cell>
          <cell r="BJ405" t="str">
            <v>-</v>
          </cell>
          <cell r="BK405">
            <v>0</v>
          </cell>
          <cell r="BL405">
            <v>0</v>
          </cell>
          <cell r="BM405" t="str">
            <v>-</v>
          </cell>
          <cell r="BN405">
            <v>8</v>
          </cell>
          <cell r="BO405" t="str">
            <v>O</v>
          </cell>
          <cell r="BP405">
            <v>0</v>
          </cell>
          <cell r="BQ405">
            <v>-1.4436958614051972E-3</v>
          </cell>
          <cell r="BR405" t="str">
            <v>-</v>
          </cell>
          <cell r="BS405">
            <v>0</v>
          </cell>
          <cell r="BT405">
            <v>0</v>
          </cell>
          <cell r="BU405" t="str">
            <v>-</v>
          </cell>
        </row>
        <row r="406">
          <cell r="A406" t="str">
            <v>304RET</v>
          </cell>
          <cell r="B406">
            <v>304</v>
          </cell>
          <cell r="C406" t="str">
            <v>RET</v>
          </cell>
          <cell r="D406" t="str">
            <v>Interior Lighting</v>
          </cell>
          <cell r="E406" t="str">
            <v>Interior Lighting Controls with Propane Secondary Fuel</v>
          </cell>
          <cell r="F406" t="str">
            <v>Commercial</v>
          </cell>
          <cell r="G406" t="str">
            <v>Y</v>
          </cell>
          <cell r="M406" t="str">
            <v>RET</v>
          </cell>
          <cell r="N406" t="str">
            <v>Manual control</v>
          </cell>
          <cell r="O406">
            <v>2020</v>
          </cell>
          <cell r="P406">
            <v>2029</v>
          </cell>
          <cell r="Q406" t="str">
            <v>Small Office</v>
          </cell>
          <cell r="R406" t="str">
            <v/>
          </cell>
          <cell r="S406">
            <v>0</v>
          </cell>
          <cell r="T406">
            <v>0</v>
          </cell>
          <cell r="U406">
            <v>0</v>
          </cell>
          <cell r="V406">
            <v>0</v>
          </cell>
          <cell r="W406">
            <v>0.28572500000000006</v>
          </cell>
          <cell r="X406" t="str">
            <v>-</v>
          </cell>
          <cell r="Y406" t="str">
            <v>-</v>
          </cell>
          <cell r="Z406" t="e">
            <v>#VALUE!</v>
          </cell>
          <cell r="AA406">
            <v>0</v>
          </cell>
          <cell r="AB406">
            <v>0</v>
          </cell>
          <cell r="AC406">
            <v>0</v>
          </cell>
          <cell r="AD406">
            <v>0.2347378507214597</v>
          </cell>
          <cell r="AE406" t="str">
            <v>-</v>
          </cell>
          <cell r="AF406" t="e">
            <v>#VALUE!</v>
          </cell>
          <cell r="AG406">
            <v>0</v>
          </cell>
          <cell r="AH406">
            <v>0</v>
          </cell>
          <cell r="AI406">
            <v>0</v>
          </cell>
          <cell r="AJ406">
            <v>0</v>
          </cell>
          <cell r="AK406">
            <v>0</v>
          </cell>
          <cell r="AL406" t="str">
            <v>-</v>
          </cell>
          <cell r="AM406" t="str">
            <v>-</v>
          </cell>
          <cell r="AN406" t="str">
            <v/>
          </cell>
          <cell r="AO406">
            <v>0</v>
          </cell>
          <cell r="AP406" t="str">
            <v>-</v>
          </cell>
          <cell r="AQ406">
            <v>0</v>
          </cell>
          <cell r="AR406" t="str">
            <v>-</v>
          </cell>
          <cell r="AS406">
            <v>0</v>
          </cell>
          <cell r="AT406" t="str">
            <v/>
          </cell>
          <cell r="AU406">
            <v>0</v>
          </cell>
          <cell r="AV406" t="str">
            <v>-</v>
          </cell>
          <cell r="AW406">
            <v>0</v>
          </cell>
          <cell r="AX406" t="str">
            <v>-</v>
          </cell>
          <cell r="AY406">
            <v>0</v>
          </cell>
          <cell r="AZ406" t="str">
            <v/>
          </cell>
          <cell r="BA406">
            <v>0</v>
          </cell>
          <cell r="BB406" t="str">
            <v>-</v>
          </cell>
          <cell r="BC406">
            <v>0</v>
          </cell>
          <cell r="BD406" t="str">
            <v>-</v>
          </cell>
          <cell r="BE406">
            <v>0</v>
          </cell>
          <cell r="BF406" t="str">
            <v/>
          </cell>
          <cell r="BG406">
            <v>0</v>
          </cell>
          <cell r="BH406" t="str">
            <v>-</v>
          </cell>
          <cell r="BI406">
            <v>0</v>
          </cell>
          <cell r="BJ406" t="str">
            <v>-</v>
          </cell>
          <cell r="BK406">
            <v>0</v>
          </cell>
          <cell r="BL406">
            <v>0</v>
          </cell>
          <cell r="BM406" t="str">
            <v>-</v>
          </cell>
          <cell r="BN406">
            <v>8</v>
          </cell>
          <cell r="BO406" t="str">
            <v>Prp</v>
          </cell>
          <cell r="BP406">
            <v>0</v>
          </cell>
          <cell r="BQ406">
            <v>-1.4436958614051972E-3</v>
          </cell>
          <cell r="BR406" t="str">
            <v>-</v>
          </cell>
          <cell r="BS406">
            <v>0</v>
          </cell>
          <cell r="BT406">
            <v>0</v>
          </cell>
          <cell r="BU406" t="str">
            <v>-</v>
          </cell>
        </row>
        <row r="407">
          <cell r="A407" t="str">
            <v>305RET</v>
          </cell>
          <cell r="B407">
            <v>305</v>
          </cell>
          <cell r="C407" t="str">
            <v>RET</v>
          </cell>
          <cell r="D407" t="str">
            <v>Interior Lighting</v>
          </cell>
          <cell r="E407" t="str">
            <v>Exit Sign Retrofit</v>
          </cell>
          <cell r="F407" t="str">
            <v>Commercial</v>
          </cell>
          <cell r="G407" t="str">
            <v>Y</v>
          </cell>
          <cell r="M407" t="str">
            <v>RET</v>
          </cell>
          <cell r="N407" t="str">
            <v>Non-LED Exit Sign</v>
          </cell>
          <cell r="O407">
            <v>2020</v>
          </cell>
          <cell r="P407">
            <v>2029</v>
          </cell>
          <cell r="Q407" t="str">
            <v>Small Office</v>
          </cell>
          <cell r="R407" t="str">
            <v/>
          </cell>
          <cell r="S407">
            <v>0</v>
          </cell>
          <cell r="T407">
            <v>0</v>
          </cell>
          <cell r="U407">
            <v>0</v>
          </cell>
          <cell r="V407">
            <v>0</v>
          </cell>
          <cell r="W407">
            <v>0.96785714285714275</v>
          </cell>
          <cell r="X407" t="str">
            <v>-</v>
          </cell>
          <cell r="Y407" t="str">
            <v>NY TRM V6.1</v>
          </cell>
          <cell r="Z407" t="e">
            <v>#VALUE!</v>
          </cell>
          <cell r="AA407">
            <v>0</v>
          </cell>
          <cell r="AB407">
            <v>0</v>
          </cell>
          <cell r="AC407">
            <v>0</v>
          </cell>
          <cell r="AD407">
            <v>0.25611215016259753</v>
          </cell>
          <cell r="AE407" t="str">
            <v>MN TRM 2018</v>
          </cell>
          <cell r="AF407" t="e">
            <v>#VALUE!</v>
          </cell>
          <cell r="AG407">
            <v>0</v>
          </cell>
          <cell r="AH407">
            <v>0</v>
          </cell>
          <cell r="AI407">
            <v>0</v>
          </cell>
          <cell r="AJ407">
            <v>0</v>
          </cell>
          <cell r="AK407">
            <v>0</v>
          </cell>
          <cell r="AL407" t="str">
            <v>-</v>
          </cell>
          <cell r="AM407" t="str">
            <v>-</v>
          </cell>
          <cell r="AN407" t="str">
            <v/>
          </cell>
          <cell r="AO407">
            <v>0</v>
          </cell>
          <cell r="AP407" t="str">
            <v>-</v>
          </cell>
          <cell r="AQ407">
            <v>0</v>
          </cell>
          <cell r="AR407" t="str">
            <v>-</v>
          </cell>
          <cell r="AS407">
            <v>0</v>
          </cell>
          <cell r="AT407" t="str">
            <v/>
          </cell>
          <cell r="AU407">
            <v>0</v>
          </cell>
          <cell r="AV407" t="str">
            <v>-</v>
          </cell>
          <cell r="AW407">
            <v>0</v>
          </cell>
          <cell r="AX407" t="str">
            <v>-</v>
          </cell>
          <cell r="AY407">
            <v>0</v>
          </cell>
          <cell r="AZ407" t="str">
            <v/>
          </cell>
          <cell r="BA407">
            <v>0</v>
          </cell>
          <cell r="BB407" t="str">
            <v>-</v>
          </cell>
          <cell r="BC407">
            <v>0</v>
          </cell>
          <cell r="BD407" t="str">
            <v>-</v>
          </cell>
          <cell r="BE407">
            <v>0</v>
          </cell>
          <cell r="BF407" t="str">
            <v/>
          </cell>
          <cell r="BG407">
            <v>0</v>
          </cell>
          <cell r="BH407" t="str">
            <v>-</v>
          </cell>
          <cell r="BI407">
            <v>0</v>
          </cell>
          <cell r="BJ407" t="str">
            <v>-</v>
          </cell>
          <cell r="BK407">
            <v>0</v>
          </cell>
          <cell r="BL407">
            <v>0</v>
          </cell>
          <cell r="BM407" t="str">
            <v>-</v>
          </cell>
          <cell r="BN407">
            <v>16</v>
          </cell>
          <cell r="BO407" t="str">
            <v/>
          </cell>
          <cell r="BP407">
            <v>0</v>
          </cell>
          <cell r="BQ407">
            <v>0</v>
          </cell>
          <cell r="BR407" t="str">
            <v>-</v>
          </cell>
          <cell r="BS407">
            <v>0</v>
          </cell>
          <cell r="BT407">
            <v>0</v>
          </cell>
          <cell r="BU407" t="str">
            <v>-</v>
          </cell>
        </row>
        <row r="408">
          <cell r="A408" t="str">
            <v>306RET</v>
          </cell>
          <cell r="B408">
            <v>306</v>
          </cell>
          <cell r="C408" t="str">
            <v>RET</v>
          </cell>
          <cell r="D408" t="str">
            <v>Interior Lighting</v>
          </cell>
          <cell r="E408" t="str">
            <v>Exit Sign Retrofit</v>
          </cell>
          <cell r="F408" t="str">
            <v>Commercial</v>
          </cell>
          <cell r="G408" t="str">
            <v>Y</v>
          </cell>
          <cell r="M408" t="str">
            <v>RET</v>
          </cell>
          <cell r="N408" t="str">
            <v>Non-LED Exit Sign</v>
          </cell>
          <cell r="O408">
            <v>2020</v>
          </cell>
          <cell r="P408">
            <v>2029</v>
          </cell>
          <cell r="Q408" t="str">
            <v>Small Office</v>
          </cell>
          <cell r="R408" t="str">
            <v/>
          </cell>
          <cell r="S408">
            <v>0</v>
          </cell>
          <cell r="T408">
            <v>0</v>
          </cell>
          <cell r="U408">
            <v>0</v>
          </cell>
          <cell r="V408">
            <v>0</v>
          </cell>
          <cell r="W408">
            <v>0.83913214285714277</v>
          </cell>
          <cell r="X408" t="str">
            <v>-</v>
          </cell>
          <cell r="Y408" t="str">
            <v>-</v>
          </cell>
          <cell r="Z408" t="e">
            <v>#VALUE!</v>
          </cell>
          <cell r="AA408">
            <v>0</v>
          </cell>
          <cell r="AB408">
            <v>0</v>
          </cell>
          <cell r="AC408">
            <v>0</v>
          </cell>
          <cell r="AD408">
            <v>0.29540040387842847</v>
          </cell>
          <cell r="AE408" t="str">
            <v>-</v>
          </cell>
          <cell r="AF408" t="e">
            <v>#VALUE!</v>
          </cell>
          <cell r="AG408">
            <v>0</v>
          </cell>
          <cell r="AH408">
            <v>0</v>
          </cell>
          <cell r="AI408">
            <v>0</v>
          </cell>
          <cell r="AJ408">
            <v>0</v>
          </cell>
          <cell r="AK408">
            <v>0</v>
          </cell>
          <cell r="AL408" t="str">
            <v>-</v>
          </cell>
          <cell r="AM408" t="str">
            <v>-</v>
          </cell>
          <cell r="AN408" t="str">
            <v/>
          </cell>
          <cell r="AO408">
            <v>0</v>
          </cell>
          <cell r="AP408" t="str">
            <v>-</v>
          </cell>
          <cell r="AQ408">
            <v>0</v>
          </cell>
          <cell r="AR408" t="str">
            <v>-</v>
          </cell>
          <cell r="AS408">
            <v>0</v>
          </cell>
          <cell r="AT408" t="str">
            <v/>
          </cell>
          <cell r="AU408">
            <v>0</v>
          </cell>
          <cell r="AV408" t="str">
            <v>-</v>
          </cell>
          <cell r="AW408">
            <v>0</v>
          </cell>
          <cell r="AX408" t="str">
            <v>-</v>
          </cell>
          <cell r="AY408">
            <v>0</v>
          </cell>
          <cell r="AZ408" t="str">
            <v/>
          </cell>
          <cell r="BA408">
            <v>0</v>
          </cell>
          <cell r="BB408" t="str">
            <v>-</v>
          </cell>
          <cell r="BC408">
            <v>0</v>
          </cell>
          <cell r="BD408" t="str">
            <v>-</v>
          </cell>
          <cell r="BE408">
            <v>0</v>
          </cell>
          <cell r="BF408" t="str">
            <v/>
          </cell>
          <cell r="BG408">
            <v>0</v>
          </cell>
          <cell r="BH408" t="str">
            <v>-</v>
          </cell>
          <cell r="BI408">
            <v>0</v>
          </cell>
          <cell r="BJ408" t="str">
            <v>-</v>
          </cell>
          <cell r="BK408">
            <v>0</v>
          </cell>
          <cell r="BL408">
            <v>0</v>
          </cell>
          <cell r="BM408" t="str">
            <v>-</v>
          </cell>
          <cell r="BN408">
            <v>16</v>
          </cell>
          <cell r="BO408" t="str">
            <v/>
          </cell>
          <cell r="BP408">
            <v>0</v>
          </cell>
          <cell r="BQ408">
            <v>0</v>
          </cell>
          <cell r="BR408" t="str">
            <v>-</v>
          </cell>
          <cell r="BS408">
            <v>0</v>
          </cell>
          <cell r="BT408">
            <v>0</v>
          </cell>
          <cell r="BU408" t="str">
            <v>-</v>
          </cell>
        </row>
        <row r="409">
          <cell r="A409" t="str">
            <v>307RET</v>
          </cell>
          <cell r="B409">
            <v>307</v>
          </cell>
          <cell r="C409" t="str">
            <v>RET</v>
          </cell>
          <cell r="D409" t="str">
            <v>Interior Lighting</v>
          </cell>
          <cell r="E409" t="str">
            <v>Exit Sign Retrofit with Gas Secondary Fuel</v>
          </cell>
          <cell r="F409" t="str">
            <v>Commercial</v>
          </cell>
          <cell r="G409" t="str">
            <v>Y</v>
          </cell>
          <cell r="M409" t="str">
            <v>RET</v>
          </cell>
          <cell r="N409" t="str">
            <v>Non-LED Exit Sign</v>
          </cell>
          <cell r="O409">
            <v>2020</v>
          </cell>
          <cell r="P409">
            <v>2029</v>
          </cell>
          <cell r="Q409" t="str">
            <v>Small Office</v>
          </cell>
          <cell r="R409" t="str">
            <v/>
          </cell>
          <cell r="S409">
            <v>0</v>
          </cell>
          <cell r="T409">
            <v>0</v>
          </cell>
          <cell r="U409">
            <v>0</v>
          </cell>
          <cell r="V409">
            <v>0</v>
          </cell>
          <cell r="W409">
            <v>1.0259285714285715</v>
          </cell>
          <cell r="X409" t="str">
            <v>-</v>
          </cell>
          <cell r="Y409" t="str">
            <v>-</v>
          </cell>
          <cell r="Z409" t="e">
            <v>#VALUE!</v>
          </cell>
          <cell r="AA409">
            <v>0</v>
          </cell>
          <cell r="AB409">
            <v>0</v>
          </cell>
          <cell r="AC409">
            <v>0</v>
          </cell>
          <cell r="AD409">
            <v>0.24161523600245047</v>
          </cell>
          <cell r="AE409" t="str">
            <v>-</v>
          </cell>
          <cell r="AF409" t="e">
            <v>#VALUE!</v>
          </cell>
          <cell r="AG409">
            <v>0</v>
          </cell>
          <cell r="AH409">
            <v>0</v>
          </cell>
          <cell r="AI409">
            <v>0</v>
          </cell>
          <cell r="AJ409">
            <v>0</v>
          </cell>
          <cell r="AK409">
            <v>0</v>
          </cell>
          <cell r="AL409" t="str">
            <v>-</v>
          </cell>
          <cell r="AM409" t="str">
            <v>-</v>
          </cell>
          <cell r="AN409" t="str">
            <v/>
          </cell>
          <cell r="AO409">
            <v>0</v>
          </cell>
          <cell r="AP409" t="str">
            <v>-</v>
          </cell>
          <cell r="AQ409">
            <v>0</v>
          </cell>
          <cell r="AR409" t="str">
            <v>-</v>
          </cell>
          <cell r="AS409">
            <v>0</v>
          </cell>
          <cell r="AT409" t="str">
            <v/>
          </cell>
          <cell r="AU409">
            <v>0</v>
          </cell>
          <cell r="AV409" t="str">
            <v>-</v>
          </cell>
          <cell r="AW409">
            <v>0</v>
          </cell>
          <cell r="AX409" t="str">
            <v>-</v>
          </cell>
          <cell r="AY409">
            <v>0</v>
          </cell>
          <cell r="AZ409" t="str">
            <v/>
          </cell>
          <cell r="BA409">
            <v>0</v>
          </cell>
          <cell r="BB409" t="str">
            <v>-</v>
          </cell>
          <cell r="BC409">
            <v>0</v>
          </cell>
          <cell r="BD409" t="str">
            <v>-</v>
          </cell>
          <cell r="BE409">
            <v>0</v>
          </cell>
          <cell r="BF409" t="str">
            <v/>
          </cell>
          <cell r="BG409">
            <v>0</v>
          </cell>
          <cell r="BH409" t="str">
            <v>-</v>
          </cell>
          <cell r="BI409">
            <v>0</v>
          </cell>
          <cell r="BJ409" t="str">
            <v>-</v>
          </cell>
          <cell r="BK409">
            <v>0</v>
          </cell>
          <cell r="BL409">
            <v>0</v>
          </cell>
          <cell r="BM409" t="str">
            <v>-</v>
          </cell>
          <cell r="BN409">
            <v>16</v>
          </cell>
          <cell r="BO409" t="str">
            <v>G</v>
          </cell>
          <cell r="BP409">
            <v>0</v>
          </cell>
          <cell r="BQ409">
            <v>-1.3207547169811317E-3</v>
          </cell>
          <cell r="BR409" t="str">
            <v>-</v>
          </cell>
          <cell r="BS409">
            <v>0</v>
          </cell>
          <cell r="BT409">
            <v>0</v>
          </cell>
          <cell r="BU409" t="str">
            <v>-</v>
          </cell>
        </row>
        <row r="410">
          <cell r="A410" t="str">
            <v>308RET</v>
          </cell>
          <cell r="B410">
            <v>308</v>
          </cell>
          <cell r="C410" t="str">
            <v>RET</v>
          </cell>
          <cell r="D410" t="str">
            <v>Interior Lighting</v>
          </cell>
          <cell r="E410" t="str">
            <v>Exit Sign Retrofit with Oil Secondary Fuel</v>
          </cell>
          <cell r="F410" t="str">
            <v>Commercial</v>
          </cell>
          <cell r="G410" t="str">
            <v>Y</v>
          </cell>
          <cell r="M410" t="str">
            <v>RET</v>
          </cell>
          <cell r="N410" t="str">
            <v>Non-LED Exit Sign</v>
          </cell>
          <cell r="O410">
            <v>2020</v>
          </cell>
          <cell r="P410">
            <v>2029</v>
          </cell>
          <cell r="Q410" t="str">
            <v>Small Office</v>
          </cell>
          <cell r="R410" t="str">
            <v/>
          </cell>
          <cell r="S410">
            <v>0</v>
          </cell>
          <cell r="T410">
            <v>0</v>
          </cell>
          <cell r="U410">
            <v>0</v>
          </cell>
          <cell r="V410">
            <v>0</v>
          </cell>
          <cell r="W410">
            <v>1.0259285714285715</v>
          </cell>
          <cell r="X410" t="str">
            <v>-</v>
          </cell>
          <cell r="Y410" t="str">
            <v>-</v>
          </cell>
          <cell r="Z410" t="e">
            <v>#VALUE!</v>
          </cell>
          <cell r="AA410">
            <v>0</v>
          </cell>
          <cell r="AB410">
            <v>0</v>
          </cell>
          <cell r="AC410">
            <v>0</v>
          </cell>
          <cell r="AD410">
            <v>0.24161523600245047</v>
          </cell>
          <cell r="AE410" t="str">
            <v>-</v>
          </cell>
          <cell r="AF410" t="e">
            <v>#VALUE!</v>
          </cell>
          <cell r="AG410">
            <v>0</v>
          </cell>
          <cell r="AH410">
            <v>0</v>
          </cell>
          <cell r="AI410">
            <v>0</v>
          </cell>
          <cell r="AJ410">
            <v>0</v>
          </cell>
          <cell r="AK410">
            <v>0</v>
          </cell>
          <cell r="AL410" t="str">
            <v>-</v>
          </cell>
          <cell r="AM410" t="str">
            <v>-</v>
          </cell>
          <cell r="AN410" t="str">
            <v/>
          </cell>
          <cell r="AO410">
            <v>0</v>
          </cell>
          <cell r="AP410" t="str">
            <v>-</v>
          </cell>
          <cell r="AQ410">
            <v>0</v>
          </cell>
          <cell r="AR410" t="str">
            <v>-</v>
          </cell>
          <cell r="AS410">
            <v>0</v>
          </cell>
          <cell r="AT410" t="str">
            <v/>
          </cell>
          <cell r="AU410">
            <v>0</v>
          </cell>
          <cell r="AV410" t="str">
            <v>-</v>
          </cell>
          <cell r="AW410">
            <v>0</v>
          </cell>
          <cell r="AX410" t="str">
            <v>-</v>
          </cell>
          <cell r="AY410">
            <v>0</v>
          </cell>
          <cell r="AZ410" t="str">
            <v/>
          </cell>
          <cell r="BA410">
            <v>0</v>
          </cell>
          <cell r="BB410" t="str">
            <v>-</v>
          </cell>
          <cell r="BC410">
            <v>0</v>
          </cell>
          <cell r="BD410" t="str">
            <v>-</v>
          </cell>
          <cell r="BE410">
            <v>0</v>
          </cell>
          <cell r="BF410" t="str">
            <v/>
          </cell>
          <cell r="BG410">
            <v>0</v>
          </cell>
          <cell r="BH410" t="str">
            <v>-</v>
          </cell>
          <cell r="BI410">
            <v>0</v>
          </cell>
          <cell r="BJ410" t="str">
            <v>-</v>
          </cell>
          <cell r="BK410">
            <v>0</v>
          </cell>
          <cell r="BL410">
            <v>0</v>
          </cell>
          <cell r="BM410" t="str">
            <v>-</v>
          </cell>
          <cell r="BN410">
            <v>16</v>
          </cell>
          <cell r="BO410" t="str">
            <v>O</v>
          </cell>
          <cell r="BP410">
            <v>0</v>
          </cell>
          <cell r="BQ410">
            <v>-1.3207547169811317E-3</v>
          </cell>
          <cell r="BR410" t="str">
            <v>-</v>
          </cell>
          <cell r="BS410">
            <v>0</v>
          </cell>
          <cell r="BT410">
            <v>0</v>
          </cell>
          <cell r="BU410" t="str">
            <v>-</v>
          </cell>
        </row>
        <row r="411">
          <cell r="A411" t="str">
            <v>309RET</v>
          </cell>
          <cell r="B411">
            <v>309</v>
          </cell>
          <cell r="C411" t="str">
            <v>RET</v>
          </cell>
          <cell r="D411" t="str">
            <v>Interior Lighting</v>
          </cell>
          <cell r="E411" t="str">
            <v>Exit Sign Retrofit with Propane Secondary Fuel</v>
          </cell>
          <cell r="F411" t="str">
            <v>Commercial</v>
          </cell>
          <cell r="G411" t="str">
            <v>Y</v>
          </cell>
          <cell r="M411" t="str">
            <v>RET</v>
          </cell>
          <cell r="N411" t="str">
            <v>Non-LED Exit Sign</v>
          </cell>
          <cell r="O411">
            <v>2020</v>
          </cell>
          <cell r="P411">
            <v>2029</v>
          </cell>
          <cell r="Q411" t="str">
            <v>Small Office</v>
          </cell>
          <cell r="R411" t="str">
            <v/>
          </cell>
          <cell r="S411">
            <v>0</v>
          </cell>
          <cell r="T411">
            <v>0</v>
          </cell>
          <cell r="U411">
            <v>0</v>
          </cell>
          <cell r="V411">
            <v>0</v>
          </cell>
          <cell r="W411">
            <v>1.0259285714285715</v>
          </cell>
          <cell r="X411" t="str">
            <v>-</v>
          </cell>
          <cell r="Y411" t="str">
            <v>-</v>
          </cell>
          <cell r="Z411" t="e">
            <v>#VALUE!</v>
          </cell>
          <cell r="AA411">
            <v>0</v>
          </cell>
          <cell r="AB411">
            <v>0</v>
          </cell>
          <cell r="AC411">
            <v>0</v>
          </cell>
          <cell r="AD411">
            <v>0.24161523600245047</v>
          </cell>
          <cell r="AE411" t="str">
            <v>-</v>
          </cell>
          <cell r="AF411" t="e">
            <v>#VALUE!</v>
          </cell>
          <cell r="AG411">
            <v>0</v>
          </cell>
          <cell r="AH411">
            <v>0</v>
          </cell>
          <cell r="AI411">
            <v>0</v>
          </cell>
          <cell r="AJ411">
            <v>0</v>
          </cell>
          <cell r="AK411">
            <v>0</v>
          </cell>
          <cell r="AL411" t="str">
            <v>-</v>
          </cell>
          <cell r="AM411" t="str">
            <v>-</v>
          </cell>
          <cell r="AN411" t="str">
            <v/>
          </cell>
          <cell r="AO411">
            <v>0</v>
          </cell>
          <cell r="AP411" t="str">
            <v>-</v>
          </cell>
          <cell r="AQ411">
            <v>0</v>
          </cell>
          <cell r="AR411" t="str">
            <v>-</v>
          </cell>
          <cell r="AS411">
            <v>0</v>
          </cell>
          <cell r="AT411" t="str">
            <v/>
          </cell>
          <cell r="AU411">
            <v>0</v>
          </cell>
          <cell r="AV411" t="str">
            <v>-</v>
          </cell>
          <cell r="AW411">
            <v>0</v>
          </cell>
          <cell r="AX411" t="str">
            <v>-</v>
          </cell>
          <cell r="AY411">
            <v>0</v>
          </cell>
          <cell r="AZ411" t="str">
            <v/>
          </cell>
          <cell r="BA411">
            <v>0</v>
          </cell>
          <cell r="BB411" t="str">
            <v>-</v>
          </cell>
          <cell r="BC411">
            <v>0</v>
          </cell>
          <cell r="BD411" t="str">
            <v>-</v>
          </cell>
          <cell r="BE411">
            <v>0</v>
          </cell>
          <cell r="BF411" t="str">
            <v/>
          </cell>
          <cell r="BG411">
            <v>0</v>
          </cell>
          <cell r="BH411" t="str">
            <v>-</v>
          </cell>
          <cell r="BI411">
            <v>0</v>
          </cell>
          <cell r="BJ411" t="str">
            <v>-</v>
          </cell>
          <cell r="BK411">
            <v>0</v>
          </cell>
          <cell r="BL411">
            <v>0</v>
          </cell>
          <cell r="BM411" t="str">
            <v>-</v>
          </cell>
          <cell r="BN411">
            <v>16</v>
          </cell>
          <cell r="BO411" t="str">
            <v>Prp</v>
          </cell>
          <cell r="BP411">
            <v>0</v>
          </cell>
          <cell r="BQ411">
            <v>-1.3207547169811317E-3</v>
          </cell>
          <cell r="BR411" t="str">
            <v>-</v>
          </cell>
          <cell r="BS411">
            <v>0</v>
          </cell>
          <cell r="BT411">
            <v>0</v>
          </cell>
          <cell r="BU411" t="str">
            <v>-</v>
          </cell>
        </row>
        <row r="412">
          <cell r="A412" t="str">
            <v>310RET</v>
          </cell>
          <cell r="B412">
            <v>310</v>
          </cell>
          <cell r="C412" t="str">
            <v>RET</v>
          </cell>
          <cell r="D412" t="str">
            <v>Interior Lighting</v>
          </cell>
          <cell r="E412" t="str">
            <v>LED High-bay and Low-bay Systems</v>
          </cell>
          <cell r="F412" t="str">
            <v>Commercial</v>
          </cell>
          <cell r="G412" t="str">
            <v>Y</v>
          </cell>
          <cell r="M412" t="str">
            <v>RET</v>
          </cell>
          <cell r="N412" t="str">
            <v>Average of typical fluorescent high bay fixtures</v>
          </cell>
          <cell r="O412">
            <v>2020</v>
          </cell>
          <cell r="P412">
            <v>2029</v>
          </cell>
          <cell r="Q412" t="str">
            <v>Warehouse</v>
          </cell>
          <cell r="R412" t="str">
            <v/>
          </cell>
          <cell r="S412">
            <v>0</v>
          </cell>
          <cell r="T412">
            <v>0</v>
          </cell>
          <cell r="U412">
            <v>0</v>
          </cell>
          <cell r="V412">
            <v>0</v>
          </cell>
          <cell r="W412">
            <v>0.4183483872221474</v>
          </cell>
          <cell r="X412" t="str">
            <v>-</v>
          </cell>
          <cell r="Y412" t="str">
            <v>NY TRM V6.1</v>
          </cell>
          <cell r="Z412" t="e">
            <v>#VALUE!</v>
          </cell>
          <cell r="AA412">
            <v>0</v>
          </cell>
          <cell r="AB412">
            <v>0</v>
          </cell>
          <cell r="AC412">
            <v>0</v>
          </cell>
          <cell r="AD412">
            <v>0.87198936515509318</v>
          </cell>
          <cell r="AE412" t="str">
            <v>MN TRM 2018</v>
          </cell>
          <cell r="AF412" t="e">
            <v>#VALUE!</v>
          </cell>
          <cell r="AG412">
            <v>0</v>
          </cell>
          <cell r="AH412">
            <v>0</v>
          </cell>
          <cell r="AI412">
            <v>0</v>
          </cell>
          <cell r="AJ412">
            <v>0</v>
          </cell>
          <cell r="AK412">
            <v>0</v>
          </cell>
          <cell r="AL412" t="str">
            <v>-</v>
          </cell>
          <cell r="AM412" t="str">
            <v>-</v>
          </cell>
          <cell r="AN412" t="str">
            <v/>
          </cell>
          <cell r="AO412">
            <v>0</v>
          </cell>
          <cell r="AP412" t="str">
            <v>-</v>
          </cell>
          <cell r="AQ412">
            <v>0</v>
          </cell>
          <cell r="AR412" t="str">
            <v>-</v>
          </cell>
          <cell r="AS412">
            <v>0</v>
          </cell>
          <cell r="AT412" t="str">
            <v/>
          </cell>
          <cell r="AU412">
            <v>0</v>
          </cell>
          <cell r="AV412" t="str">
            <v>-</v>
          </cell>
          <cell r="AW412">
            <v>0</v>
          </cell>
          <cell r="AX412" t="str">
            <v>-</v>
          </cell>
          <cell r="AY412">
            <v>0</v>
          </cell>
          <cell r="AZ412" t="str">
            <v/>
          </cell>
          <cell r="BA412">
            <v>0</v>
          </cell>
          <cell r="BB412" t="str">
            <v>-</v>
          </cell>
          <cell r="BC412">
            <v>0</v>
          </cell>
          <cell r="BD412" t="str">
            <v>-</v>
          </cell>
          <cell r="BE412">
            <v>0</v>
          </cell>
          <cell r="BF412" t="str">
            <v/>
          </cell>
          <cell r="BG412">
            <v>0</v>
          </cell>
          <cell r="BH412" t="str">
            <v>-</v>
          </cell>
          <cell r="BI412">
            <v>0</v>
          </cell>
          <cell r="BJ412" t="str">
            <v>-</v>
          </cell>
          <cell r="BK412">
            <v>0</v>
          </cell>
          <cell r="BL412">
            <v>0</v>
          </cell>
          <cell r="BM412" t="str">
            <v>-</v>
          </cell>
          <cell r="BN412">
            <v>19.215987701767872</v>
          </cell>
          <cell r="BO412" t="str">
            <v/>
          </cell>
          <cell r="BP412">
            <v>0</v>
          </cell>
          <cell r="BQ412">
            <v>0</v>
          </cell>
          <cell r="BR412" t="str">
            <v>-</v>
          </cell>
          <cell r="BS412">
            <v>0</v>
          </cell>
          <cell r="BT412">
            <v>0</v>
          </cell>
          <cell r="BU412" t="str">
            <v>-</v>
          </cell>
        </row>
        <row r="413">
          <cell r="A413" t="str">
            <v>311RET</v>
          </cell>
          <cell r="B413">
            <v>311</v>
          </cell>
          <cell r="C413" t="str">
            <v>RET</v>
          </cell>
          <cell r="D413" t="str">
            <v>Interior Lighting</v>
          </cell>
          <cell r="E413" t="str">
            <v>LED High-bay and Low-bay Systems</v>
          </cell>
          <cell r="F413" t="str">
            <v>Commercial</v>
          </cell>
          <cell r="G413" t="str">
            <v>Y</v>
          </cell>
          <cell r="M413" t="str">
            <v>RET</v>
          </cell>
          <cell r="N413" t="str">
            <v>Average of typical fluorescent high bay fixtures</v>
          </cell>
          <cell r="O413">
            <v>2020</v>
          </cell>
          <cell r="P413">
            <v>2029</v>
          </cell>
          <cell r="Q413" t="str">
            <v>Warehouse</v>
          </cell>
          <cell r="R413" t="str">
            <v/>
          </cell>
          <cell r="S413">
            <v>0</v>
          </cell>
          <cell r="T413">
            <v>0</v>
          </cell>
          <cell r="U413">
            <v>0</v>
          </cell>
          <cell r="V413">
            <v>0</v>
          </cell>
          <cell r="W413">
            <v>0.31599248181512862</v>
          </cell>
          <cell r="X413" t="str">
            <v>-</v>
          </cell>
          <cell r="Y413" t="str">
            <v>-</v>
          </cell>
          <cell r="Z413" t="e">
            <v>#VALUE!</v>
          </cell>
          <cell r="AA413">
            <v>0</v>
          </cell>
          <cell r="AB413">
            <v>0</v>
          </cell>
          <cell r="AC413">
            <v>0</v>
          </cell>
          <cell r="AD413">
            <v>1.1544431136210416</v>
          </cell>
          <cell r="AE413" t="str">
            <v>-</v>
          </cell>
          <cell r="AF413" t="e">
            <v>#VALUE!</v>
          </cell>
          <cell r="AG413">
            <v>0</v>
          </cell>
          <cell r="AH413">
            <v>0</v>
          </cell>
          <cell r="AI413">
            <v>0</v>
          </cell>
          <cell r="AJ413">
            <v>0</v>
          </cell>
          <cell r="AK413">
            <v>0</v>
          </cell>
          <cell r="AL413" t="str">
            <v>-</v>
          </cell>
          <cell r="AM413" t="str">
            <v>-</v>
          </cell>
          <cell r="AN413" t="str">
            <v/>
          </cell>
          <cell r="AO413">
            <v>0</v>
          </cell>
          <cell r="AP413" t="str">
            <v>-</v>
          </cell>
          <cell r="AQ413">
            <v>0</v>
          </cell>
          <cell r="AR413" t="str">
            <v>-</v>
          </cell>
          <cell r="AS413">
            <v>0</v>
          </cell>
          <cell r="AT413" t="str">
            <v/>
          </cell>
          <cell r="AU413">
            <v>0</v>
          </cell>
          <cell r="AV413" t="str">
            <v>-</v>
          </cell>
          <cell r="AW413">
            <v>0</v>
          </cell>
          <cell r="AX413" t="str">
            <v>-</v>
          </cell>
          <cell r="AY413">
            <v>0</v>
          </cell>
          <cell r="AZ413" t="str">
            <v/>
          </cell>
          <cell r="BA413">
            <v>0</v>
          </cell>
          <cell r="BB413" t="str">
            <v>-</v>
          </cell>
          <cell r="BC413">
            <v>0</v>
          </cell>
          <cell r="BD413" t="str">
            <v>-</v>
          </cell>
          <cell r="BE413">
            <v>0</v>
          </cell>
          <cell r="BF413" t="str">
            <v/>
          </cell>
          <cell r="BG413">
            <v>0</v>
          </cell>
          <cell r="BH413" t="str">
            <v>-</v>
          </cell>
          <cell r="BI413">
            <v>0</v>
          </cell>
          <cell r="BJ413" t="str">
            <v>-</v>
          </cell>
          <cell r="BK413">
            <v>0</v>
          </cell>
          <cell r="BL413">
            <v>0</v>
          </cell>
          <cell r="BM413" t="str">
            <v>-</v>
          </cell>
          <cell r="BN413">
            <v>19.215987701767872</v>
          </cell>
          <cell r="BO413" t="str">
            <v/>
          </cell>
          <cell r="BP413">
            <v>0</v>
          </cell>
          <cell r="BQ413">
            <v>0</v>
          </cell>
          <cell r="BR413" t="str">
            <v>-</v>
          </cell>
          <cell r="BS413">
            <v>0</v>
          </cell>
          <cell r="BT413">
            <v>0</v>
          </cell>
          <cell r="BU413" t="str">
            <v>-</v>
          </cell>
        </row>
        <row r="414">
          <cell r="A414" t="str">
            <v>312RET</v>
          </cell>
          <cell r="B414">
            <v>312</v>
          </cell>
          <cell r="C414" t="str">
            <v>RET</v>
          </cell>
          <cell r="D414" t="str">
            <v>Interior Lighting</v>
          </cell>
          <cell r="E414" t="str">
            <v>LED High-bay and Low-bay Systems with Gas Secondary Fuel</v>
          </cell>
          <cell r="F414" t="str">
            <v>Commercial</v>
          </cell>
          <cell r="G414" t="str">
            <v>Y</v>
          </cell>
          <cell r="M414" t="str">
            <v>RET</v>
          </cell>
          <cell r="N414" t="str">
            <v>Average of typical fluorescent high bay fixtures</v>
          </cell>
          <cell r="O414">
            <v>2020</v>
          </cell>
          <cell r="P414">
            <v>2029</v>
          </cell>
          <cell r="Q414" t="str">
            <v>Warehouse</v>
          </cell>
          <cell r="R414" t="str">
            <v/>
          </cell>
          <cell r="S414">
            <v>0</v>
          </cell>
          <cell r="T414">
            <v>0</v>
          </cell>
          <cell r="U414">
            <v>0</v>
          </cell>
          <cell r="V414">
            <v>0</v>
          </cell>
          <cell r="W414">
            <v>0.43466397432381115</v>
          </cell>
          <cell r="X414" t="str">
            <v>-</v>
          </cell>
          <cell r="Y414" t="str">
            <v>-</v>
          </cell>
          <cell r="Z414" t="e">
            <v>#VALUE!</v>
          </cell>
          <cell r="AA414">
            <v>0</v>
          </cell>
          <cell r="AB414">
            <v>0</v>
          </cell>
          <cell r="AC414">
            <v>0</v>
          </cell>
          <cell r="AD414">
            <v>0.83925829177583566</v>
          </cell>
          <cell r="AE414" t="str">
            <v>-</v>
          </cell>
          <cell r="AF414" t="e">
            <v>#VALUE!</v>
          </cell>
          <cell r="AG414">
            <v>0</v>
          </cell>
          <cell r="AH414">
            <v>0</v>
          </cell>
          <cell r="AI414">
            <v>0</v>
          </cell>
          <cell r="AJ414">
            <v>0</v>
          </cell>
          <cell r="AK414">
            <v>0</v>
          </cell>
          <cell r="AL414" t="str">
            <v>-</v>
          </cell>
          <cell r="AM414" t="str">
            <v>-</v>
          </cell>
          <cell r="AN414" t="str">
            <v/>
          </cell>
          <cell r="AO414">
            <v>0</v>
          </cell>
          <cell r="AP414" t="str">
            <v>-</v>
          </cell>
          <cell r="AQ414">
            <v>0</v>
          </cell>
          <cell r="AR414" t="str">
            <v>-</v>
          </cell>
          <cell r="AS414">
            <v>0</v>
          </cell>
          <cell r="AT414" t="str">
            <v/>
          </cell>
          <cell r="AU414">
            <v>0</v>
          </cell>
          <cell r="AV414" t="str">
            <v>-</v>
          </cell>
          <cell r="AW414">
            <v>0</v>
          </cell>
          <cell r="AX414" t="str">
            <v>-</v>
          </cell>
          <cell r="AY414">
            <v>0</v>
          </cell>
          <cell r="AZ414" t="str">
            <v/>
          </cell>
          <cell r="BA414">
            <v>0</v>
          </cell>
          <cell r="BB414" t="str">
            <v>-</v>
          </cell>
          <cell r="BC414">
            <v>0</v>
          </cell>
          <cell r="BD414" t="str">
            <v>-</v>
          </cell>
          <cell r="BE414">
            <v>0</v>
          </cell>
          <cell r="BF414" t="str">
            <v/>
          </cell>
          <cell r="BG414">
            <v>0</v>
          </cell>
          <cell r="BH414" t="str">
            <v>-</v>
          </cell>
          <cell r="BI414">
            <v>0</v>
          </cell>
          <cell r="BJ414" t="str">
            <v>-</v>
          </cell>
          <cell r="BK414">
            <v>0</v>
          </cell>
          <cell r="BL414">
            <v>0</v>
          </cell>
          <cell r="BM414" t="str">
            <v>-</v>
          </cell>
          <cell r="BN414">
            <v>19.215987701767872</v>
          </cell>
          <cell r="BO414" t="str">
            <v>G</v>
          </cell>
          <cell r="BP414">
            <v>0</v>
          </cell>
          <cell r="BQ414">
            <v>-1.671735445969969E-3</v>
          </cell>
          <cell r="BR414" t="str">
            <v>-</v>
          </cell>
          <cell r="BS414">
            <v>0</v>
          </cell>
          <cell r="BT414">
            <v>0</v>
          </cell>
          <cell r="BU414" t="str">
            <v>-</v>
          </cell>
        </row>
        <row r="415">
          <cell r="A415" t="str">
            <v>313RET</v>
          </cell>
          <cell r="B415">
            <v>313</v>
          </cell>
          <cell r="C415" t="str">
            <v>RET</v>
          </cell>
          <cell r="D415" t="str">
            <v>Interior Lighting</v>
          </cell>
          <cell r="E415" t="str">
            <v>LED High-bay and Low-bay Systems with Oil Secondary Fuel</v>
          </cell>
          <cell r="F415" t="str">
            <v>Commercial</v>
          </cell>
          <cell r="G415" t="str">
            <v>Y</v>
          </cell>
          <cell r="M415" t="str">
            <v>RET</v>
          </cell>
          <cell r="N415" t="str">
            <v>Average of typical fluorescent high bay fixtures</v>
          </cell>
          <cell r="O415">
            <v>2020</v>
          </cell>
          <cell r="P415">
            <v>2029</v>
          </cell>
          <cell r="Q415" t="str">
            <v>Warehouse</v>
          </cell>
          <cell r="R415" t="str">
            <v/>
          </cell>
          <cell r="S415">
            <v>0</v>
          </cell>
          <cell r="T415">
            <v>0</v>
          </cell>
          <cell r="U415">
            <v>0</v>
          </cell>
          <cell r="V415">
            <v>0</v>
          </cell>
          <cell r="W415">
            <v>0.43466397432381115</v>
          </cell>
          <cell r="X415" t="str">
            <v>-</v>
          </cell>
          <cell r="Y415" t="str">
            <v>-</v>
          </cell>
          <cell r="Z415" t="e">
            <v>#VALUE!</v>
          </cell>
          <cell r="AA415">
            <v>0</v>
          </cell>
          <cell r="AB415">
            <v>0</v>
          </cell>
          <cell r="AC415">
            <v>0</v>
          </cell>
          <cell r="AD415">
            <v>0.83925829177583566</v>
          </cell>
          <cell r="AE415" t="str">
            <v>-</v>
          </cell>
          <cell r="AF415" t="e">
            <v>#VALUE!</v>
          </cell>
          <cell r="AG415">
            <v>0</v>
          </cell>
          <cell r="AH415">
            <v>0</v>
          </cell>
          <cell r="AI415">
            <v>0</v>
          </cell>
          <cell r="AJ415">
            <v>0</v>
          </cell>
          <cell r="AK415">
            <v>0</v>
          </cell>
          <cell r="AL415" t="str">
            <v>-</v>
          </cell>
          <cell r="AM415" t="str">
            <v>-</v>
          </cell>
          <cell r="AN415" t="str">
            <v/>
          </cell>
          <cell r="AO415">
            <v>0</v>
          </cell>
          <cell r="AP415" t="str">
            <v>-</v>
          </cell>
          <cell r="AQ415">
            <v>0</v>
          </cell>
          <cell r="AR415" t="str">
            <v>-</v>
          </cell>
          <cell r="AS415">
            <v>0</v>
          </cell>
          <cell r="AT415" t="str">
            <v/>
          </cell>
          <cell r="AU415">
            <v>0</v>
          </cell>
          <cell r="AV415" t="str">
            <v>-</v>
          </cell>
          <cell r="AW415">
            <v>0</v>
          </cell>
          <cell r="AX415" t="str">
            <v>-</v>
          </cell>
          <cell r="AY415">
            <v>0</v>
          </cell>
          <cell r="AZ415" t="str">
            <v/>
          </cell>
          <cell r="BA415">
            <v>0</v>
          </cell>
          <cell r="BB415" t="str">
            <v>-</v>
          </cell>
          <cell r="BC415">
            <v>0</v>
          </cell>
          <cell r="BD415" t="str">
            <v>-</v>
          </cell>
          <cell r="BE415">
            <v>0</v>
          </cell>
          <cell r="BF415" t="str">
            <v/>
          </cell>
          <cell r="BG415">
            <v>0</v>
          </cell>
          <cell r="BH415" t="str">
            <v>-</v>
          </cell>
          <cell r="BI415">
            <v>0</v>
          </cell>
          <cell r="BJ415" t="str">
            <v>-</v>
          </cell>
          <cell r="BK415">
            <v>0</v>
          </cell>
          <cell r="BL415">
            <v>0</v>
          </cell>
          <cell r="BM415" t="str">
            <v>-</v>
          </cell>
          <cell r="BN415">
            <v>19.215987701767872</v>
          </cell>
          <cell r="BO415" t="str">
            <v>O</v>
          </cell>
          <cell r="BP415">
            <v>0</v>
          </cell>
          <cell r="BQ415">
            <v>-1.671735445969969E-3</v>
          </cell>
          <cell r="BR415" t="str">
            <v>-</v>
          </cell>
          <cell r="BS415">
            <v>0</v>
          </cell>
          <cell r="BT415">
            <v>0</v>
          </cell>
          <cell r="BU415" t="str">
            <v>-</v>
          </cell>
        </row>
        <row r="416">
          <cell r="A416" t="str">
            <v>314RET</v>
          </cell>
          <cell r="B416">
            <v>314</v>
          </cell>
          <cell r="C416" t="str">
            <v>RET</v>
          </cell>
          <cell r="D416" t="str">
            <v>Interior Lighting</v>
          </cell>
          <cell r="E416" t="str">
            <v>LED High-bay and Low-bay Systems with Propane Secondary Fuel</v>
          </cell>
          <cell r="F416" t="str">
            <v>Commercial</v>
          </cell>
          <cell r="G416" t="str">
            <v>Y</v>
          </cell>
          <cell r="M416" t="str">
            <v>RET</v>
          </cell>
          <cell r="N416" t="str">
            <v>Average of typical fluorescent high bay fixtures</v>
          </cell>
          <cell r="O416">
            <v>2020</v>
          </cell>
          <cell r="P416">
            <v>2029</v>
          </cell>
          <cell r="Q416" t="str">
            <v>Warehouse</v>
          </cell>
          <cell r="R416" t="str">
            <v/>
          </cell>
          <cell r="S416">
            <v>0</v>
          </cell>
          <cell r="T416">
            <v>0</v>
          </cell>
          <cell r="U416">
            <v>0</v>
          </cell>
          <cell r="V416">
            <v>0</v>
          </cell>
          <cell r="W416">
            <v>0.43466397432381115</v>
          </cell>
          <cell r="X416" t="str">
            <v>-</v>
          </cell>
          <cell r="Y416" t="str">
            <v>-</v>
          </cell>
          <cell r="Z416" t="e">
            <v>#VALUE!</v>
          </cell>
          <cell r="AA416">
            <v>0</v>
          </cell>
          <cell r="AB416">
            <v>0</v>
          </cell>
          <cell r="AC416">
            <v>0</v>
          </cell>
          <cell r="AD416">
            <v>0.83925829177583566</v>
          </cell>
          <cell r="AE416" t="str">
            <v>-</v>
          </cell>
          <cell r="AF416" t="e">
            <v>#VALUE!</v>
          </cell>
          <cell r="AG416">
            <v>0</v>
          </cell>
          <cell r="AH416">
            <v>0</v>
          </cell>
          <cell r="AI416">
            <v>0</v>
          </cell>
          <cell r="AJ416">
            <v>0</v>
          </cell>
          <cell r="AK416">
            <v>0</v>
          </cell>
          <cell r="AL416" t="str">
            <v>-</v>
          </cell>
          <cell r="AM416" t="str">
            <v>-</v>
          </cell>
          <cell r="AN416" t="str">
            <v/>
          </cell>
          <cell r="AO416">
            <v>0</v>
          </cell>
          <cell r="AP416" t="str">
            <v>-</v>
          </cell>
          <cell r="AQ416">
            <v>0</v>
          </cell>
          <cell r="AR416" t="str">
            <v>-</v>
          </cell>
          <cell r="AS416">
            <v>0</v>
          </cell>
          <cell r="AT416" t="str">
            <v/>
          </cell>
          <cell r="AU416">
            <v>0</v>
          </cell>
          <cell r="AV416" t="str">
            <v>-</v>
          </cell>
          <cell r="AW416">
            <v>0</v>
          </cell>
          <cell r="AX416" t="str">
            <v>-</v>
          </cell>
          <cell r="AY416">
            <v>0</v>
          </cell>
          <cell r="AZ416" t="str">
            <v/>
          </cell>
          <cell r="BA416">
            <v>0</v>
          </cell>
          <cell r="BB416" t="str">
            <v>-</v>
          </cell>
          <cell r="BC416">
            <v>0</v>
          </cell>
          <cell r="BD416" t="str">
            <v>-</v>
          </cell>
          <cell r="BE416">
            <v>0</v>
          </cell>
          <cell r="BF416" t="str">
            <v/>
          </cell>
          <cell r="BG416">
            <v>0</v>
          </cell>
          <cell r="BH416" t="str">
            <v>-</v>
          </cell>
          <cell r="BI416">
            <v>0</v>
          </cell>
          <cell r="BJ416" t="str">
            <v>-</v>
          </cell>
          <cell r="BK416">
            <v>0</v>
          </cell>
          <cell r="BL416">
            <v>0</v>
          </cell>
          <cell r="BM416" t="str">
            <v>-</v>
          </cell>
          <cell r="BN416">
            <v>19.215987701767872</v>
          </cell>
          <cell r="BO416" t="str">
            <v>Prp</v>
          </cell>
          <cell r="BP416">
            <v>0</v>
          </cell>
          <cell r="BQ416">
            <v>-1.671735445969969E-3</v>
          </cell>
          <cell r="BR416" t="str">
            <v>-</v>
          </cell>
          <cell r="BS416">
            <v>0</v>
          </cell>
          <cell r="BT416">
            <v>0</v>
          </cell>
          <cell r="BU416" t="str">
            <v>-</v>
          </cell>
        </row>
        <row r="417">
          <cell r="A417" t="str">
            <v>310MD</v>
          </cell>
          <cell r="B417">
            <v>310</v>
          </cell>
          <cell r="C417" t="str">
            <v>MD</v>
          </cell>
          <cell r="D417" t="str">
            <v>Interior Lighting</v>
          </cell>
          <cell r="E417" t="str">
            <v>LED High-bay and Low-bay Systems</v>
          </cell>
          <cell r="F417" t="str">
            <v>Commercial</v>
          </cell>
          <cell r="G417" t="str">
            <v>Y</v>
          </cell>
          <cell r="M417" t="str">
            <v>NC, REPL</v>
          </cell>
          <cell r="N417" t="str">
            <v>Average of typical fluorescent high bay fixtures</v>
          </cell>
          <cell r="O417">
            <v>2020</v>
          </cell>
          <cell r="P417">
            <v>2029</v>
          </cell>
          <cell r="Q417" t="str">
            <v>Warehouse</v>
          </cell>
          <cell r="R417" t="str">
            <v/>
          </cell>
          <cell r="S417">
            <v>0</v>
          </cell>
          <cell r="T417">
            <v>0</v>
          </cell>
          <cell r="U417">
            <v>0</v>
          </cell>
          <cell r="V417">
            <v>0</v>
          </cell>
          <cell r="W417">
            <v>0.4183483872221474</v>
          </cell>
          <cell r="X417" t="str">
            <v>-</v>
          </cell>
          <cell r="Y417" t="str">
            <v>-</v>
          </cell>
          <cell r="Z417" t="e">
            <v>#VALUE!</v>
          </cell>
          <cell r="AA417">
            <v>0</v>
          </cell>
          <cell r="AB417">
            <v>0</v>
          </cell>
          <cell r="AC417">
            <v>0</v>
          </cell>
          <cell r="AD417">
            <v>0.87198936515509318</v>
          </cell>
          <cell r="AE417" t="str">
            <v>-</v>
          </cell>
          <cell r="AF417" t="e">
            <v>#VALUE!</v>
          </cell>
          <cell r="AG417">
            <v>0</v>
          </cell>
          <cell r="AH417">
            <v>0</v>
          </cell>
          <cell r="AI417">
            <v>0</v>
          </cell>
          <cell r="AJ417">
            <v>0</v>
          </cell>
          <cell r="AK417">
            <v>0</v>
          </cell>
          <cell r="AL417" t="str">
            <v>-</v>
          </cell>
          <cell r="AM417" t="str">
            <v>-</v>
          </cell>
          <cell r="AN417" t="str">
            <v/>
          </cell>
          <cell r="AO417">
            <v>0</v>
          </cell>
          <cell r="AP417" t="str">
            <v>-</v>
          </cell>
          <cell r="AQ417">
            <v>0</v>
          </cell>
          <cell r="AR417" t="str">
            <v>-</v>
          </cell>
          <cell r="AS417">
            <v>0</v>
          </cell>
          <cell r="AT417" t="str">
            <v/>
          </cell>
          <cell r="AU417">
            <v>0</v>
          </cell>
          <cell r="AV417" t="str">
            <v>-</v>
          </cell>
          <cell r="AW417">
            <v>0</v>
          </cell>
          <cell r="AX417" t="str">
            <v>-</v>
          </cell>
          <cell r="AY417">
            <v>0</v>
          </cell>
          <cell r="AZ417" t="str">
            <v/>
          </cell>
          <cell r="BA417">
            <v>0</v>
          </cell>
          <cell r="BB417" t="str">
            <v>-</v>
          </cell>
          <cell r="BC417">
            <v>0</v>
          </cell>
          <cell r="BD417" t="str">
            <v>-</v>
          </cell>
          <cell r="BE417">
            <v>0</v>
          </cell>
          <cell r="BF417" t="str">
            <v/>
          </cell>
          <cell r="BG417">
            <v>0</v>
          </cell>
          <cell r="BH417" t="str">
            <v>-</v>
          </cell>
          <cell r="BI417">
            <v>0</v>
          </cell>
          <cell r="BJ417" t="str">
            <v>-</v>
          </cell>
          <cell r="BK417">
            <v>0</v>
          </cell>
          <cell r="BL417">
            <v>0</v>
          </cell>
          <cell r="BM417" t="str">
            <v>-</v>
          </cell>
          <cell r="BN417">
            <v>19.215987701767872</v>
          </cell>
          <cell r="BO417" t="str">
            <v/>
          </cell>
          <cell r="BP417">
            <v>0</v>
          </cell>
          <cell r="BQ417">
            <v>0</v>
          </cell>
          <cell r="BR417" t="str">
            <v>-</v>
          </cell>
          <cell r="BS417">
            <v>0</v>
          </cell>
          <cell r="BT417">
            <v>0</v>
          </cell>
          <cell r="BU417" t="str">
            <v>-</v>
          </cell>
        </row>
        <row r="418">
          <cell r="A418" t="str">
            <v>311MD</v>
          </cell>
          <cell r="B418">
            <v>311</v>
          </cell>
          <cell r="C418" t="str">
            <v>MD</v>
          </cell>
          <cell r="D418" t="str">
            <v>Interior Lighting</v>
          </cell>
          <cell r="E418" t="str">
            <v>LED High-bay and Low-bay Systems</v>
          </cell>
          <cell r="F418" t="str">
            <v>Commercial</v>
          </cell>
          <cell r="G418" t="str">
            <v>Y</v>
          </cell>
          <cell r="M418" t="str">
            <v>NC, REPL</v>
          </cell>
          <cell r="N418" t="str">
            <v>Average of typical fluorescent high bay fixtures</v>
          </cell>
          <cell r="O418">
            <v>2020</v>
          </cell>
          <cell r="P418">
            <v>2029</v>
          </cell>
          <cell r="Q418" t="str">
            <v>Warehouse</v>
          </cell>
          <cell r="R418" t="str">
            <v/>
          </cell>
          <cell r="S418">
            <v>0</v>
          </cell>
          <cell r="T418">
            <v>0</v>
          </cell>
          <cell r="U418">
            <v>0</v>
          </cell>
          <cell r="V418">
            <v>0</v>
          </cell>
          <cell r="W418">
            <v>0.31599248181512862</v>
          </cell>
          <cell r="X418" t="str">
            <v>-</v>
          </cell>
          <cell r="Y418" t="str">
            <v>-</v>
          </cell>
          <cell r="Z418" t="e">
            <v>#VALUE!</v>
          </cell>
          <cell r="AA418">
            <v>0</v>
          </cell>
          <cell r="AB418">
            <v>0</v>
          </cell>
          <cell r="AC418">
            <v>0</v>
          </cell>
          <cell r="AD418">
            <v>1.1544431136210416</v>
          </cell>
          <cell r="AE418" t="str">
            <v>-</v>
          </cell>
          <cell r="AF418" t="e">
            <v>#VALUE!</v>
          </cell>
          <cell r="AG418">
            <v>0</v>
          </cell>
          <cell r="AH418">
            <v>0</v>
          </cell>
          <cell r="AI418">
            <v>0</v>
          </cell>
          <cell r="AJ418">
            <v>0</v>
          </cell>
          <cell r="AK418">
            <v>0</v>
          </cell>
          <cell r="AL418" t="str">
            <v>-</v>
          </cell>
          <cell r="AM418" t="str">
            <v>-</v>
          </cell>
          <cell r="AN418" t="str">
            <v/>
          </cell>
          <cell r="AO418">
            <v>0</v>
          </cell>
          <cell r="AP418" t="str">
            <v>-</v>
          </cell>
          <cell r="AQ418">
            <v>0</v>
          </cell>
          <cell r="AR418" t="str">
            <v>-</v>
          </cell>
          <cell r="AS418">
            <v>0</v>
          </cell>
          <cell r="AT418" t="str">
            <v/>
          </cell>
          <cell r="AU418">
            <v>0</v>
          </cell>
          <cell r="AV418" t="str">
            <v>-</v>
          </cell>
          <cell r="AW418">
            <v>0</v>
          </cell>
          <cell r="AX418" t="str">
            <v>-</v>
          </cell>
          <cell r="AY418">
            <v>0</v>
          </cell>
          <cell r="AZ418" t="str">
            <v/>
          </cell>
          <cell r="BA418">
            <v>0</v>
          </cell>
          <cell r="BB418" t="str">
            <v>-</v>
          </cell>
          <cell r="BC418">
            <v>0</v>
          </cell>
          <cell r="BD418" t="str">
            <v>-</v>
          </cell>
          <cell r="BE418">
            <v>0</v>
          </cell>
          <cell r="BF418" t="str">
            <v/>
          </cell>
          <cell r="BG418">
            <v>0</v>
          </cell>
          <cell r="BH418" t="str">
            <v>-</v>
          </cell>
          <cell r="BI418">
            <v>0</v>
          </cell>
          <cell r="BJ418" t="str">
            <v>-</v>
          </cell>
          <cell r="BK418">
            <v>0</v>
          </cell>
          <cell r="BL418">
            <v>0</v>
          </cell>
          <cell r="BM418" t="str">
            <v>-</v>
          </cell>
          <cell r="BN418">
            <v>19.215987701767872</v>
          </cell>
          <cell r="BO418" t="str">
            <v/>
          </cell>
          <cell r="BP418">
            <v>0</v>
          </cell>
          <cell r="BQ418">
            <v>0</v>
          </cell>
          <cell r="BR418" t="str">
            <v>-</v>
          </cell>
          <cell r="BS418">
            <v>0</v>
          </cell>
          <cell r="BT418">
            <v>0</v>
          </cell>
          <cell r="BU418" t="str">
            <v>-</v>
          </cell>
        </row>
        <row r="419">
          <cell r="A419" t="str">
            <v>312MD</v>
          </cell>
          <cell r="B419">
            <v>312</v>
          </cell>
          <cell r="C419" t="str">
            <v>MD</v>
          </cell>
          <cell r="D419" t="str">
            <v>Interior Lighting</v>
          </cell>
          <cell r="E419" t="str">
            <v>LED High-bay and Low-bay Systems with Gas Secondary Fuel</v>
          </cell>
          <cell r="F419" t="str">
            <v>Commercial</v>
          </cell>
          <cell r="G419" t="str">
            <v>Y</v>
          </cell>
          <cell r="M419" t="str">
            <v>NC, REPL</v>
          </cell>
          <cell r="N419" t="str">
            <v>Average of typical fluorescent high bay fixtures</v>
          </cell>
          <cell r="O419">
            <v>2020</v>
          </cell>
          <cell r="P419">
            <v>2029</v>
          </cell>
          <cell r="Q419" t="str">
            <v>Warehouse</v>
          </cell>
          <cell r="R419" t="str">
            <v/>
          </cell>
          <cell r="S419">
            <v>0</v>
          </cell>
          <cell r="T419">
            <v>0</v>
          </cell>
          <cell r="U419">
            <v>0</v>
          </cell>
          <cell r="V419">
            <v>0</v>
          </cell>
          <cell r="W419">
            <v>0.43466397432381115</v>
          </cell>
          <cell r="X419" t="str">
            <v>-</v>
          </cell>
          <cell r="Y419" t="str">
            <v>-</v>
          </cell>
          <cell r="Z419" t="e">
            <v>#VALUE!</v>
          </cell>
          <cell r="AA419">
            <v>0</v>
          </cell>
          <cell r="AB419">
            <v>0</v>
          </cell>
          <cell r="AC419">
            <v>0</v>
          </cell>
          <cell r="AD419">
            <v>0.83925829177583566</v>
          </cell>
          <cell r="AE419" t="str">
            <v>-</v>
          </cell>
          <cell r="AF419" t="e">
            <v>#VALUE!</v>
          </cell>
          <cell r="AG419">
            <v>0</v>
          </cell>
          <cell r="AH419">
            <v>0</v>
          </cell>
          <cell r="AI419">
            <v>0</v>
          </cell>
          <cell r="AJ419">
            <v>0</v>
          </cell>
          <cell r="AK419">
            <v>0</v>
          </cell>
          <cell r="AL419" t="str">
            <v>-</v>
          </cell>
          <cell r="AM419" t="str">
            <v>-</v>
          </cell>
          <cell r="AN419" t="str">
            <v/>
          </cell>
          <cell r="AO419">
            <v>0</v>
          </cell>
          <cell r="AP419" t="str">
            <v>-</v>
          </cell>
          <cell r="AQ419">
            <v>0</v>
          </cell>
          <cell r="AR419" t="str">
            <v>-</v>
          </cell>
          <cell r="AS419">
            <v>0</v>
          </cell>
          <cell r="AT419" t="str">
            <v/>
          </cell>
          <cell r="AU419">
            <v>0</v>
          </cell>
          <cell r="AV419" t="str">
            <v>-</v>
          </cell>
          <cell r="AW419">
            <v>0</v>
          </cell>
          <cell r="AX419" t="str">
            <v>-</v>
          </cell>
          <cell r="AY419">
            <v>0</v>
          </cell>
          <cell r="AZ419" t="str">
            <v/>
          </cell>
          <cell r="BA419">
            <v>0</v>
          </cell>
          <cell r="BB419" t="str">
            <v>-</v>
          </cell>
          <cell r="BC419">
            <v>0</v>
          </cell>
          <cell r="BD419" t="str">
            <v>-</v>
          </cell>
          <cell r="BE419">
            <v>0</v>
          </cell>
          <cell r="BF419" t="str">
            <v/>
          </cell>
          <cell r="BG419">
            <v>0</v>
          </cell>
          <cell r="BH419" t="str">
            <v>-</v>
          </cell>
          <cell r="BI419">
            <v>0</v>
          </cell>
          <cell r="BJ419" t="str">
            <v>-</v>
          </cell>
          <cell r="BK419">
            <v>0</v>
          </cell>
          <cell r="BL419">
            <v>0</v>
          </cell>
          <cell r="BM419" t="str">
            <v>-</v>
          </cell>
          <cell r="BN419">
            <v>19.215987701767872</v>
          </cell>
          <cell r="BO419" t="str">
            <v>G</v>
          </cell>
          <cell r="BP419">
            <v>0</v>
          </cell>
          <cell r="BQ419">
            <v>-1.671735445969969E-3</v>
          </cell>
          <cell r="BR419" t="str">
            <v>-</v>
          </cell>
          <cell r="BS419">
            <v>0</v>
          </cell>
          <cell r="BT419">
            <v>0</v>
          </cell>
          <cell r="BU419" t="str">
            <v>-</v>
          </cell>
        </row>
        <row r="420">
          <cell r="A420" t="str">
            <v>313MD</v>
          </cell>
          <cell r="B420">
            <v>313</v>
          </cell>
          <cell r="C420" t="str">
            <v>MD</v>
          </cell>
          <cell r="D420" t="str">
            <v>Interior Lighting</v>
          </cell>
          <cell r="E420" t="str">
            <v>LED High-bay and Low-bay Systems with Oil Secondary Fuel</v>
          </cell>
          <cell r="F420" t="str">
            <v>Commercial</v>
          </cell>
          <cell r="G420" t="str">
            <v>Y</v>
          </cell>
          <cell r="M420" t="str">
            <v>NC, REPL</v>
          </cell>
          <cell r="N420" t="str">
            <v>Average of typical fluorescent high bay fixtures</v>
          </cell>
          <cell r="O420">
            <v>2020</v>
          </cell>
          <cell r="P420">
            <v>2029</v>
          </cell>
          <cell r="Q420" t="str">
            <v>Warehouse</v>
          </cell>
          <cell r="R420" t="str">
            <v/>
          </cell>
          <cell r="S420">
            <v>0</v>
          </cell>
          <cell r="T420">
            <v>0</v>
          </cell>
          <cell r="U420">
            <v>0</v>
          </cell>
          <cell r="V420">
            <v>0</v>
          </cell>
          <cell r="W420">
            <v>0.43466397432381115</v>
          </cell>
          <cell r="X420" t="str">
            <v>-</v>
          </cell>
          <cell r="Y420" t="str">
            <v>-</v>
          </cell>
          <cell r="Z420" t="e">
            <v>#VALUE!</v>
          </cell>
          <cell r="AA420">
            <v>0</v>
          </cell>
          <cell r="AB420">
            <v>0</v>
          </cell>
          <cell r="AC420">
            <v>0</v>
          </cell>
          <cell r="AD420">
            <v>0.83925829177583566</v>
          </cell>
          <cell r="AE420" t="str">
            <v>-</v>
          </cell>
          <cell r="AF420" t="e">
            <v>#VALUE!</v>
          </cell>
          <cell r="AG420">
            <v>0</v>
          </cell>
          <cell r="AH420">
            <v>0</v>
          </cell>
          <cell r="AI420">
            <v>0</v>
          </cell>
          <cell r="AJ420">
            <v>0</v>
          </cell>
          <cell r="AK420">
            <v>0</v>
          </cell>
          <cell r="AL420" t="str">
            <v>-</v>
          </cell>
          <cell r="AM420" t="str">
            <v>-</v>
          </cell>
          <cell r="AN420" t="str">
            <v/>
          </cell>
          <cell r="AO420">
            <v>0</v>
          </cell>
          <cell r="AP420" t="str">
            <v>-</v>
          </cell>
          <cell r="AQ420">
            <v>0</v>
          </cell>
          <cell r="AR420" t="str">
            <v>-</v>
          </cell>
          <cell r="AS420">
            <v>0</v>
          </cell>
          <cell r="AT420" t="str">
            <v/>
          </cell>
          <cell r="AU420">
            <v>0</v>
          </cell>
          <cell r="AV420" t="str">
            <v>-</v>
          </cell>
          <cell r="AW420">
            <v>0</v>
          </cell>
          <cell r="AX420" t="str">
            <v>-</v>
          </cell>
          <cell r="AY420">
            <v>0</v>
          </cell>
          <cell r="AZ420" t="str">
            <v/>
          </cell>
          <cell r="BA420">
            <v>0</v>
          </cell>
          <cell r="BB420" t="str">
            <v>-</v>
          </cell>
          <cell r="BC420">
            <v>0</v>
          </cell>
          <cell r="BD420" t="str">
            <v>-</v>
          </cell>
          <cell r="BE420">
            <v>0</v>
          </cell>
          <cell r="BF420" t="str">
            <v/>
          </cell>
          <cell r="BG420">
            <v>0</v>
          </cell>
          <cell r="BH420" t="str">
            <v>-</v>
          </cell>
          <cell r="BI420">
            <v>0</v>
          </cell>
          <cell r="BJ420" t="str">
            <v>-</v>
          </cell>
          <cell r="BK420">
            <v>0</v>
          </cell>
          <cell r="BL420">
            <v>0</v>
          </cell>
          <cell r="BM420" t="str">
            <v>-</v>
          </cell>
          <cell r="BN420">
            <v>19.215987701767872</v>
          </cell>
          <cell r="BO420" t="str">
            <v>O</v>
          </cell>
          <cell r="BP420">
            <v>0</v>
          </cell>
          <cell r="BQ420">
            <v>-1.671735445969969E-3</v>
          </cell>
          <cell r="BR420" t="str">
            <v>-</v>
          </cell>
          <cell r="BS420">
            <v>0</v>
          </cell>
          <cell r="BT420">
            <v>0</v>
          </cell>
          <cell r="BU420" t="str">
            <v>-</v>
          </cell>
        </row>
        <row r="421">
          <cell r="A421" t="str">
            <v>314MD</v>
          </cell>
          <cell r="B421">
            <v>314</v>
          </cell>
          <cell r="C421" t="str">
            <v>MD</v>
          </cell>
          <cell r="D421" t="str">
            <v>Interior Lighting</v>
          </cell>
          <cell r="E421" t="str">
            <v>LED High-bay and Low-bay Systems with Propane Secondary Fuel</v>
          </cell>
          <cell r="F421" t="str">
            <v>Commercial</v>
          </cell>
          <cell r="G421" t="str">
            <v>Y</v>
          </cell>
          <cell r="M421" t="str">
            <v>NC, REPL</v>
          </cell>
          <cell r="N421" t="str">
            <v>Average of typical fluorescent high bay fixtures</v>
          </cell>
          <cell r="O421">
            <v>2020</v>
          </cell>
          <cell r="P421">
            <v>2029</v>
          </cell>
          <cell r="Q421" t="str">
            <v>Warehouse</v>
          </cell>
          <cell r="R421" t="str">
            <v/>
          </cell>
          <cell r="S421">
            <v>0</v>
          </cell>
          <cell r="T421">
            <v>0</v>
          </cell>
          <cell r="U421">
            <v>0</v>
          </cell>
          <cell r="V421">
            <v>0</v>
          </cell>
          <cell r="W421">
            <v>0.43466397432381115</v>
          </cell>
          <cell r="X421" t="str">
            <v>-</v>
          </cell>
          <cell r="Y421" t="str">
            <v>-</v>
          </cell>
          <cell r="Z421" t="e">
            <v>#VALUE!</v>
          </cell>
          <cell r="AA421">
            <v>0</v>
          </cell>
          <cell r="AB421">
            <v>0</v>
          </cell>
          <cell r="AC421">
            <v>0</v>
          </cell>
          <cell r="AD421">
            <v>0.83925829177583566</v>
          </cell>
          <cell r="AE421" t="str">
            <v>-</v>
          </cell>
          <cell r="AF421" t="e">
            <v>#VALUE!</v>
          </cell>
          <cell r="AG421">
            <v>0</v>
          </cell>
          <cell r="AH421">
            <v>0</v>
          </cell>
          <cell r="AI421">
            <v>0</v>
          </cell>
          <cell r="AJ421">
            <v>0</v>
          </cell>
          <cell r="AK421">
            <v>0</v>
          </cell>
          <cell r="AL421" t="str">
            <v>-</v>
          </cell>
          <cell r="AM421" t="str">
            <v>-</v>
          </cell>
          <cell r="AN421" t="str">
            <v/>
          </cell>
          <cell r="AO421">
            <v>0</v>
          </cell>
          <cell r="AP421" t="str">
            <v>-</v>
          </cell>
          <cell r="AQ421">
            <v>0</v>
          </cell>
          <cell r="AR421" t="str">
            <v>-</v>
          </cell>
          <cell r="AS421">
            <v>0</v>
          </cell>
          <cell r="AT421" t="str">
            <v/>
          </cell>
          <cell r="AU421">
            <v>0</v>
          </cell>
          <cell r="AV421" t="str">
            <v>-</v>
          </cell>
          <cell r="AW421">
            <v>0</v>
          </cell>
          <cell r="AX421" t="str">
            <v>-</v>
          </cell>
          <cell r="AY421">
            <v>0</v>
          </cell>
          <cell r="AZ421" t="str">
            <v/>
          </cell>
          <cell r="BA421">
            <v>0</v>
          </cell>
          <cell r="BB421" t="str">
            <v>-</v>
          </cell>
          <cell r="BC421">
            <v>0</v>
          </cell>
          <cell r="BD421" t="str">
            <v>-</v>
          </cell>
          <cell r="BE421">
            <v>0</v>
          </cell>
          <cell r="BF421" t="str">
            <v/>
          </cell>
          <cell r="BG421">
            <v>0</v>
          </cell>
          <cell r="BH421" t="str">
            <v>-</v>
          </cell>
          <cell r="BI421">
            <v>0</v>
          </cell>
          <cell r="BJ421" t="str">
            <v>-</v>
          </cell>
          <cell r="BK421">
            <v>0</v>
          </cell>
          <cell r="BL421">
            <v>0</v>
          </cell>
          <cell r="BM421" t="str">
            <v>-</v>
          </cell>
          <cell r="BN421">
            <v>19.215987701767872</v>
          </cell>
          <cell r="BO421" t="str">
            <v>Prp</v>
          </cell>
          <cell r="BP421">
            <v>0</v>
          </cell>
          <cell r="BQ421">
            <v>-1.671735445969969E-3</v>
          </cell>
          <cell r="BR421" t="str">
            <v>-</v>
          </cell>
          <cell r="BS421">
            <v>0</v>
          </cell>
          <cell r="BT421">
            <v>0</v>
          </cell>
          <cell r="BU421" t="str">
            <v>-</v>
          </cell>
        </row>
        <row r="422">
          <cell r="A422" t="str">
            <v>315RET</v>
          </cell>
          <cell r="B422">
            <v>315</v>
          </cell>
          <cell r="C422" t="str">
            <v>RET</v>
          </cell>
          <cell r="D422" t="str">
            <v>Interior Lighting</v>
          </cell>
          <cell r="E422" t="str">
            <v>Replace Screw-in lamps with LEDs</v>
          </cell>
          <cell r="F422" t="str">
            <v>Commercial</v>
          </cell>
          <cell r="G422" t="str">
            <v>Y</v>
          </cell>
          <cell r="M422" t="str">
            <v>RET</v>
          </cell>
          <cell r="N422" t="str">
            <v>Incandescent or halogen incandescent screw-in lamp</v>
          </cell>
          <cell r="O422">
            <v>2020</v>
          </cell>
          <cell r="P422">
            <v>2021</v>
          </cell>
          <cell r="Q422" t="str">
            <v>Small Office</v>
          </cell>
          <cell r="R422" t="str">
            <v/>
          </cell>
          <cell r="S422">
            <v>0</v>
          </cell>
          <cell r="T422">
            <v>0</v>
          </cell>
          <cell r="U422">
            <v>0</v>
          </cell>
          <cell r="V422">
            <v>0</v>
          </cell>
          <cell r="W422">
            <v>0.71871155351750349</v>
          </cell>
          <cell r="X422" t="str">
            <v>-</v>
          </cell>
          <cell r="Y422" t="str">
            <v>NY TRM V6.1</v>
          </cell>
          <cell r="Z422" t="e">
            <v>#VALUE!</v>
          </cell>
          <cell r="AA422">
            <v>0</v>
          </cell>
          <cell r="AB422">
            <v>0</v>
          </cell>
          <cell r="AC422">
            <v>0</v>
          </cell>
          <cell r="AD422">
            <v>7.8924515190890387E-2</v>
          </cell>
          <cell r="AE422" t="str">
            <v>MN TRM 2018</v>
          </cell>
          <cell r="AF422" t="e">
            <v>#VALUE!</v>
          </cell>
          <cell r="AG422">
            <v>0</v>
          </cell>
          <cell r="AH422">
            <v>0</v>
          </cell>
          <cell r="AI422">
            <v>0</v>
          </cell>
          <cell r="AJ422">
            <v>0</v>
          </cell>
          <cell r="AK422">
            <v>0</v>
          </cell>
          <cell r="AL422" t="str">
            <v>-</v>
          </cell>
          <cell r="AM422" t="str">
            <v>-</v>
          </cell>
          <cell r="AN422" t="str">
            <v/>
          </cell>
          <cell r="AO422">
            <v>0</v>
          </cell>
          <cell r="AP422" t="str">
            <v>-</v>
          </cell>
          <cell r="AQ422">
            <v>0</v>
          </cell>
          <cell r="AR422" t="str">
            <v>-</v>
          </cell>
          <cell r="AS422">
            <v>0</v>
          </cell>
          <cell r="AT422" t="str">
            <v/>
          </cell>
          <cell r="AU422">
            <v>0</v>
          </cell>
          <cell r="AV422" t="str">
            <v>-</v>
          </cell>
          <cell r="AW422">
            <v>0</v>
          </cell>
          <cell r="AX422" t="str">
            <v>-</v>
          </cell>
          <cell r="AY422">
            <v>0</v>
          </cell>
          <cell r="AZ422" t="str">
            <v/>
          </cell>
          <cell r="BA422">
            <v>0</v>
          </cell>
          <cell r="BB422" t="str">
            <v>-</v>
          </cell>
          <cell r="BC422">
            <v>0</v>
          </cell>
          <cell r="BD422" t="str">
            <v>-</v>
          </cell>
          <cell r="BE422">
            <v>0</v>
          </cell>
          <cell r="BF422" t="str">
            <v/>
          </cell>
          <cell r="BG422">
            <v>0</v>
          </cell>
          <cell r="BH422" t="str">
            <v>-</v>
          </cell>
          <cell r="BI422">
            <v>0</v>
          </cell>
          <cell r="BJ422" t="str">
            <v>-</v>
          </cell>
          <cell r="BK422">
            <v>0</v>
          </cell>
          <cell r="BL422">
            <v>0</v>
          </cell>
          <cell r="BM422" t="str">
            <v>-</v>
          </cell>
          <cell r="BN422">
            <v>2</v>
          </cell>
          <cell r="BO422" t="str">
            <v/>
          </cell>
          <cell r="BP422">
            <v>0</v>
          </cell>
          <cell r="BQ422">
            <v>0</v>
          </cell>
          <cell r="BR422" t="str">
            <v>-</v>
          </cell>
          <cell r="BS422">
            <v>0</v>
          </cell>
          <cell r="BT422">
            <v>0</v>
          </cell>
          <cell r="BU422" t="str">
            <v>-</v>
          </cell>
        </row>
        <row r="423">
          <cell r="A423" t="str">
            <v>316RET</v>
          </cell>
          <cell r="B423">
            <v>316</v>
          </cell>
          <cell r="C423" t="str">
            <v>RET</v>
          </cell>
          <cell r="D423" t="str">
            <v>Interior Lighting</v>
          </cell>
          <cell r="E423" t="str">
            <v>Replace Screw-in lamps with LEDs</v>
          </cell>
          <cell r="F423" t="str">
            <v>Commercial</v>
          </cell>
          <cell r="G423" t="str">
            <v>Y</v>
          </cell>
          <cell r="M423" t="str">
            <v>RET</v>
          </cell>
          <cell r="N423" t="str">
            <v>Incandescent or halogen incandescent screw-in lamp</v>
          </cell>
          <cell r="O423">
            <v>2020</v>
          </cell>
          <cell r="P423">
            <v>2021</v>
          </cell>
          <cell r="Q423" t="str">
            <v>Small Office</v>
          </cell>
          <cell r="R423" t="str">
            <v/>
          </cell>
          <cell r="S423">
            <v>0</v>
          </cell>
          <cell r="T423">
            <v>0</v>
          </cell>
          <cell r="U423">
            <v>0</v>
          </cell>
          <cell r="V423">
            <v>0</v>
          </cell>
          <cell r="W423">
            <v>0.62312291689967547</v>
          </cell>
          <cell r="X423" t="str">
            <v>-</v>
          </cell>
          <cell r="Y423" t="str">
            <v>-</v>
          </cell>
          <cell r="Z423" t="e">
            <v>#VALUE!</v>
          </cell>
          <cell r="AA423">
            <v>0</v>
          </cell>
          <cell r="AB423">
            <v>0</v>
          </cell>
          <cell r="AC423">
            <v>0</v>
          </cell>
          <cell r="AD423">
            <v>9.1031736090992382E-2</v>
          </cell>
          <cell r="AE423" t="str">
            <v>-</v>
          </cell>
          <cell r="AF423" t="e">
            <v>#VALUE!</v>
          </cell>
          <cell r="AG423">
            <v>0</v>
          </cell>
          <cell r="AH423">
            <v>0</v>
          </cell>
          <cell r="AI423">
            <v>0</v>
          </cell>
          <cell r="AJ423">
            <v>0</v>
          </cell>
          <cell r="AK423">
            <v>0</v>
          </cell>
          <cell r="AL423" t="str">
            <v>-</v>
          </cell>
          <cell r="AM423" t="str">
            <v>-</v>
          </cell>
          <cell r="AN423" t="str">
            <v/>
          </cell>
          <cell r="AO423">
            <v>0</v>
          </cell>
          <cell r="AP423" t="str">
            <v>-</v>
          </cell>
          <cell r="AQ423">
            <v>0</v>
          </cell>
          <cell r="AR423" t="str">
            <v>-</v>
          </cell>
          <cell r="AS423">
            <v>0</v>
          </cell>
          <cell r="AT423" t="str">
            <v/>
          </cell>
          <cell r="AU423">
            <v>0</v>
          </cell>
          <cell r="AV423" t="str">
            <v>-</v>
          </cell>
          <cell r="AW423">
            <v>0</v>
          </cell>
          <cell r="AX423" t="str">
            <v>-</v>
          </cell>
          <cell r="AY423">
            <v>0</v>
          </cell>
          <cell r="AZ423" t="str">
            <v/>
          </cell>
          <cell r="BA423">
            <v>0</v>
          </cell>
          <cell r="BB423" t="str">
            <v>-</v>
          </cell>
          <cell r="BC423">
            <v>0</v>
          </cell>
          <cell r="BD423" t="str">
            <v>-</v>
          </cell>
          <cell r="BE423">
            <v>0</v>
          </cell>
          <cell r="BF423" t="str">
            <v/>
          </cell>
          <cell r="BG423">
            <v>0</v>
          </cell>
          <cell r="BH423" t="str">
            <v>-</v>
          </cell>
          <cell r="BI423">
            <v>0</v>
          </cell>
          <cell r="BJ423" t="str">
            <v>-</v>
          </cell>
          <cell r="BK423">
            <v>0</v>
          </cell>
          <cell r="BL423">
            <v>0</v>
          </cell>
          <cell r="BM423" t="str">
            <v>-</v>
          </cell>
          <cell r="BN423">
            <v>2</v>
          </cell>
          <cell r="BO423" t="str">
            <v/>
          </cell>
          <cell r="BP423">
            <v>0</v>
          </cell>
          <cell r="BQ423">
            <v>0</v>
          </cell>
          <cell r="BR423" t="str">
            <v>-</v>
          </cell>
          <cell r="BS423">
            <v>0</v>
          </cell>
          <cell r="BT423">
            <v>0</v>
          </cell>
          <cell r="BU423" t="str">
            <v>-</v>
          </cell>
        </row>
        <row r="424">
          <cell r="A424" t="str">
            <v>317RET</v>
          </cell>
          <cell r="B424">
            <v>317</v>
          </cell>
          <cell r="C424" t="str">
            <v>RET</v>
          </cell>
          <cell r="D424" t="str">
            <v>Interior Lighting</v>
          </cell>
          <cell r="E424" t="str">
            <v>Replace Screw-in lamps with LEDs with Gas Secondary Fuel</v>
          </cell>
          <cell r="F424" t="str">
            <v>Commercial</v>
          </cell>
          <cell r="G424" t="str">
            <v>Y</v>
          </cell>
          <cell r="M424" t="str">
            <v>RET</v>
          </cell>
          <cell r="N424" t="str">
            <v>Incandescent or halogen incandescent screw-in lamp</v>
          </cell>
          <cell r="O424">
            <v>2020</v>
          </cell>
          <cell r="P424">
            <v>2021</v>
          </cell>
          <cell r="Q424" t="str">
            <v>Small Office</v>
          </cell>
          <cell r="R424" t="str">
            <v/>
          </cell>
          <cell r="S424">
            <v>0</v>
          </cell>
          <cell r="T424">
            <v>0</v>
          </cell>
          <cell r="U424">
            <v>0</v>
          </cell>
          <cell r="V424">
            <v>0</v>
          </cell>
          <cell r="W424">
            <v>0.76183424672855371</v>
          </cell>
          <cell r="X424" t="str">
            <v>-</v>
          </cell>
          <cell r="Y424" t="str">
            <v>-</v>
          </cell>
          <cell r="Z424" t="e">
            <v>#VALUE!</v>
          </cell>
          <cell r="AA424">
            <v>0</v>
          </cell>
          <cell r="AB424">
            <v>0</v>
          </cell>
          <cell r="AC424">
            <v>0</v>
          </cell>
          <cell r="AD424">
            <v>7.4457089802726778E-2</v>
          </cell>
          <cell r="AE424" t="str">
            <v>-</v>
          </cell>
          <cell r="AF424" t="e">
            <v>#VALUE!</v>
          </cell>
          <cell r="AG424">
            <v>0</v>
          </cell>
          <cell r="AH424">
            <v>0</v>
          </cell>
          <cell r="AI424">
            <v>0</v>
          </cell>
          <cell r="AJ424">
            <v>0</v>
          </cell>
          <cell r="AK424">
            <v>0</v>
          </cell>
          <cell r="AL424" t="str">
            <v>-</v>
          </cell>
          <cell r="AM424" t="str">
            <v>-</v>
          </cell>
          <cell r="AN424" t="str">
            <v/>
          </cell>
          <cell r="AO424">
            <v>0</v>
          </cell>
          <cell r="AP424" t="str">
            <v>-</v>
          </cell>
          <cell r="AQ424">
            <v>0</v>
          </cell>
          <cell r="AR424" t="str">
            <v>-</v>
          </cell>
          <cell r="AS424">
            <v>0</v>
          </cell>
          <cell r="AT424" t="str">
            <v/>
          </cell>
          <cell r="AU424">
            <v>0</v>
          </cell>
          <cell r="AV424" t="str">
            <v>-</v>
          </cell>
          <cell r="AW424">
            <v>0</v>
          </cell>
          <cell r="AX424" t="str">
            <v>-</v>
          </cell>
          <cell r="AY424">
            <v>0</v>
          </cell>
          <cell r="AZ424" t="str">
            <v/>
          </cell>
          <cell r="BA424">
            <v>0</v>
          </cell>
          <cell r="BB424" t="str">
            <v>-</v>
          </cell>
          <cell r="BC424">
            <v>0</v>
          </cell>
          <cell r="BD424" t="str">
            <v>-</v>
          </cell>
          <cell r="BE424">
            <v>0</v>
          </cell>
          <cell r="BF424" t="str">
            <v/>
          </cell>
          <cell r="BG424">
            <v>0</v>
          </cell>
          <cell r="BH424" t="str">
            <v>-</v>
          </cell>
          <cell r="BI424">
            <v>0</v>
          </cell>
          <cell r="BJ424" t="str">
            <v>-</v>
          </cell>
          <cell r="BK424">
            <v>0</v>
          </cell>
          <cell r="BL424">
            <v>0</v>
          </cell>
          <cell r="BM424" t="str">
            <v>-</v>
          </cell>
          <cell r="BN424">
            <v>2</v>
          </cell>
          <cell r="BO424" t="str">
            <v>G</v>
          </cell>
          <cell r="BP424">
            <v>0</v>
          </cell>
          <cell r="BQ424">
            <v>-1.3207547169811317E-3</v>
          </cell>
          <cell r="BR424" t="str">
            <v>-</v>
          </cell>
          <cell r="BS424">
            <v>0</v>
          </cell>
          <cell r="BT424">
            <v>0</v>
          </cell>
          <cell r="BU424" t="str">
            <v>-</v>
          </cell>
        </row>
        <row r="425">
          <cell r="A425" t="str">
            <v>318RET</v>
          </cell>
          <cell r="B425">
            <v>318</v>
          </cell>
          <cell r="C425" t="str">
            <v>RET</v>
          </cell>
          <cell r="D425" t="str">
            <v>Interior Lighting</v>
          </cell>
          <cell r="E425" t="str">
            <v>Replace Screw-in lamps with LEDs with Oil Secondary Fuel</v>
          </cell>
          <cell r="F425" t="str">
            <v>Commercial</v>
          </cell>
          <cell r="G425" t="str">
            <v>Y</v>
          </cell>
          <cell r="M425" t="str">
            <v>RET</v>
          </cell>
          <cell r="N425" t="str">
            <v>Incandescent or halogen incandescent screw-in lamp</v>
          </cell>
          <cell r="O425">
            <v>2020</v>
          </cell>
          <cell r="P425">
            <v>2021</v>
          </cell>
          <cell r="Q425" t="str">
            <v>Small Office</v>
          </cell>
          <cell r="R425" t="str">
            <v/>
          </cell>
          <cell r="S425">
            <v>0</v>
          </cell>
          <cell r="T425">
            <v>0</v>
          </cell>
          <cell r="U425">
            <v>0</v>
          </cell>
          <cell r="V425">
            <v>0</v>
          </cell>
          <cell r="W425">
            <v>0.76183424672855371</v>
          </cell>
          <cell r="X425" t="str">
            <v>-</v>
          </cell>
          <cell r="Y425" t="str">
            <v>-</v>
          </cell>
          <cell r="Z425" t="e">
            <v>#VALUE!</v>
          </cell>
          <cell r="AA425">
            <v>0</v>
          </cell>
          <cell r="AB425">
            <v>0</v>
          </cell>
          <cell r="AC425">
            <v>0</v>
          </cell>
          <cell r="AD425">
            <v>7.4457089802726778E-2</v>
          </cell>
          <cell r="AE425" t="str">
            <v>-</v>
          </cell>
          <cell r="AF425" t="e">
            <v>#VALUE!</v>
          </cell>
          <cell r="AG425">
            <v>0</v>
          </cell>
          <cell r="AH425">
            <v>0</v>
          </cell>
          <cell r="AI425">
            <v>0</v>
          </cell>
          <cell r="AJ425">
            <v>0</v>
          </cell>
          <cell r="AK425">
            <v>0</v>
          </cell>
          <cell r="AL425" t="str">
            <v>-</v>
          </cell>
          <cell r="AM425" t="str">
            <v>-</v>
          </cell>
          <cell r="AN425" t="str">
            <v/>
          </cell>
          <cell r="AO425">
            <v>0</v>
          </cell>
          <cell r="AP425" t="str">
            <v>-</v>
          </cell>
          <cell r="AQ425">
            <v>0</v>
          </cell>
          <cell r="AR425" t="str">
            <v>-</v>
          </cell>
          <cell r="AS425">
            <v>0</v>
          </cell>
          <cell r="AT425" t="str">
            <v/>
          </cell>
          <cell r="AU425">
            <v>0</v>
          </cell>
          <cell r="AV425" t="str">
            <v>-</v>
          </cell>
          <cell r="AW425">
            <v>0</v>
          </cell>
          <cell r="AX425" t="str">
            <v>-</v>
          </cell>
          <cell r="AY425">
            <v>0</v>
          </cell>
          <cell r="AZ425" t="str">
            <v/>
          </cell>
          <cell r="BA425">
            <v>0</v>
          </cell>
          <cell r="BB425" t="str">
            <v>-</v>
          </cell>
          <cell r="BC425">
            <v>0</v>
          </cell>
          <cell r="BD425" t="str">
            <v>-</v>
          </cell>
          <cell r="BE425">
            <v>0</v>
          </cell>
          <cell r="BF425" t="str">
            <v/>
          </cell>
          <cell r="BG425">
            <v>0</v>
          </cell>
          <cell r="BH425" t="str">
            <v>-</v>
          </cell>
          <cell r="BI425">
            <v>0</v>
          </cell>
          <cell r="BJ425" t="str">
            <v>-</v>
          </cell>
          <cell r="BK425">
            <v>0</v>
          </cell>
          <cell r="BL425">
            <v>0</v>
          </cell>
          <cell r="BM425" t="str">
            <v>-</v>
          </cell>
          <cell r="BN425">
            <v>2</v>
          </cell>
          <cell r="BO425" t="str">
            <v>O</v>
          </cell>
          <cell r="BP425">
            <v>0</v>
          </cell>
          <cell r="BQ425">
            <v>-1.3207547169811317E-3</v>
          </cell>
          <cell r="BR425" t="str">
            <v>-</v>
          </cell>
          <cell r="BS425">
            <v>0</v>
          </cell>
          <cell r="BT425">
            <v>0</v>
          </cell>
          <cell r="BU425" t="str">
            <v>-</v>
          </cell>
        </row>
        <row r="426">
          <cell r="A426" t="str">
            <v>319RET</v>
          </cell>
          <cell r="B426">
            <v>319</v>
          </cell>
          <cell r="C426" t="str">
            <v>RET</v>
          </cell>
          <cell r="D426" t="str">
            <v>Interior Lighting</v>
          </cell>
          <cell r="E426" t="str">
            <v>Replace Screw-in lamps with LEDs with Propane Secondary Fuel</v>
          </cell>
          <cell r="F426" t="str">
            <v>Commercial</v>
          </cell>
          <cell r="G426" t="str">
            <v>Y</v>
          </cell>
          <cell r="M426" t="str">
            <v>RET</v>
          </cell>
          <cell r="N426" t="str">
            <v>Incandescent or halogen incandescent screw-in lamp</v>
          </cell>
          <cell r="O426">
            <v>2020</v>
          </cell>
          <cell r="P426">
            <v>2021</v>
          </cell>
          <cell r="Q426" t="str">
            <v>Small Office</v>
          </cell>
          <cell r="R426" t="str">
            <v/>
          </cell>
          <cell r="S426">
            <v>0</v>
          </cell>
          <cell r="T426">
            <v>0</v>
          </cell>
          <cell r="U426">
            <v>0</v>
          </cell>
          <cell r="V426">
            <v>0</v>
          </cell>
          <cell r="W426">
            <v>0.76183424672855371</v>
          </cell>
          <cell r="X426" t="str">
            <v>-</v>
          </cell>
          <cell r="Y426" t="str">
            <v>-</v>
          </cell>
          <cell r="Z426" t="e">
            <v>#VALUE!</v>
          </cell>
          <cell r="AA426">
            <v>0</v>
          </cell>
          <cell r="AB426">
            <v>0</v>
          </cell>
          <cell r="AC426">
            <v>0</v>
          </cell>
          <cell r="AD426">
            <v>7.4457089802726778E-2</v>
          </cell>
          <cell r="AE426" t="str">
            <v>-</v>
          </cell>
          <cell r="AF426" t="e">
            <v>#VALUE!</v>
          </cell>
          <cell r="AG426">
            <v>0</v>
          </cell>
          <cell r="AH426">
            <v>0</v>
          </cell>
          <cell r="AI426">
            <v>0</v>
          </cell>
          <cell r="AJ426">
            <v>0</v>
          </cell>
          <cell r="AK426">
            <v>0</v>
          </cell>
          <cell r="AL426" t="str">
            <v>-</v>
          </cell>
          <cell r="AM426" t="str">
            <v>-</v>
          </cell>
          <cell r="AN426" t="str">
            <v/>
          </cell>
          <cell r="AO426">
            <v>0</v>
          </cell>
          <cell r="AP426" t="str">
            <v>-</v>
          </cell>
          <cell r="AQ426">
            <v>0</v>
          </cell>
          <cell r="AR426" t="str">
            <v>-</v>
          </cell>
          <cell r="AS426">
            <v>0</v>
          </cell>
          <cell r="AT426" t="str">
            <v/>
          </cell>
          <cell r="AU426">
            <v>0</v>
          </cell>
          <cell r="AV426" t="str">
            <v>-</v>
          </cell>
          <cell r="AW426">
            <v>0</v>
          </cell>
          <cell r="AX426" t="str">
            <v>-</v>
          </cell>
          <cell r="AY426">
            <v>0</v>
          </cell>
          <cell r="AZ426" t="str">
            <v/>
          </cell>
          <cell r="BA426">
            <v>0</v>
          </cell>
          <cell r="BB426" t="str">
            <v>-</v>
          </cell>
          <cell r="BC426">
            <v>0</v>
          </cell>
          <cell r="BD426" t="str">
            <v>-</v>
          </cell>
          <cell r="BE426">
            <v>0</v>
          </cell>
          <cell r="BF426" t="str">
            <v/>
          </cell>
          <cell r="BG426">
            <v>0</v>
          </cell>
          <cell r="BH426" t="str">
            <v>-</v>
          </cell>
          <cell r="BI426">
            <v>0</v>
          </cell>
          <cell r="BJ426" t="str">
            <v>-</v>
          </cell>
          <cell r="BK426">
            <v>0</v>
          </cell>
          <cell r="BL426">
            <v>0</v>
          </cell>
          <cell r="BM426" t="str">
            <v>-</v>
          </cell>
          <cell r="BN426">
            <v>2</v>
          </cell>
          <cell r="BO426" t="str">
            <v>Prp</v>
          </cell>
          <cell r="BP426">
            <v>0</v>
          </cell>
          <cell r="BQ426">
            <v>-1.3207547169811317E-3</v>
          </cell>
          <cell r="BR426" t="str">
            <v>-</v>
          </cell>
          <cell r="BS426">
            <v>0</v>
          </cell>
          <cell r="BT426">
            <v>0</v>
          </cell>
          <cell r="BU426" t="str">
            <v>-</v>
          </cell>
        </row>
        <row r="427">
          <cell r="A427" t="str">
            <v>315MD</v>
          </cell>
          <cell r="B427">
            <v>315</v>
          </cell>
          <cell r="C427" t="str">
            <v>MD</v>
          </cell>
          <cell r="D427" t="str">
            <v>Interior Lighting</v>
          </cell>
          <cell r="E427" t="str">
            <v>Replace Screw-in lamps with LEDs</v>
          </cell>
          <cell r="F427" t="str">
            <v>Commercial</v>
          </cell>
          <cell r="G427" t="str">
            <v>Y</v>
          </cell>
          <cell r="M427" t="str">
            <v>NC, REPL</v>
          </cell>
          <cell r="N427" t="str">
            <v>Incandescent or halogen incandescent screw-in lamp</v>
          </cell>
          <cell r="O427">
            <v>2020</v>
          </cell>
          <cell r="P427">
            <v>2021</v>
          </cell>
          <cell r="Q427" t="str">
            <v>Small Office</v>
          </cell>
          <cell r="R427" t="str">
            <v/>
          </cell>
          <cell r="S427">
            <v>0</v>
          </cell>
          <cell r="T427">
            <v>0</v>
          </cell>
          <cell r="U427">
            <v>0</v>
          </cell>
          <cell r="V427">
            <v>0</v>
          </cell>
          <cell r="W427">
            <v>0.71871155351750349</v>
          </cell>
          <cell r="X427" t="str">
            <v>-</v>
          </cell>
          <cell r="Y427" t="str">
            <v>-</v>
          </cell>
          <cell r="Z427" t="e">
            <v>#VALUE!</v>
          </cell>
          <cell r="AA427">
            <v>0</v>
          </cell>
          <cell r="AB427">
            <v>0</v>
          </cell>
          <cell r="AC427">
            <v>0</v>
          </cell>
          <cell r="AD427">
            <v>7.8924515190890387E-2</v>
          </cell>
          <cell r="AE427" t="str">
            <v>-</v>
          </cell>
          <cell r="AF427" t="e">
            <v>#VALUE!</v>
          </cell>
          <cell r="AG427">
            <v>0</v>
          </cell>
          <cell r="AH427">
            <v>0</v>
          </cell>
          <cell r="AI427">
            <v>0</v>
          </cell>
          <cell r="AJ427">
            <v>0</v>
          </cell>
          <cell r="AK427">
            <v>0</v>
          </cell>
          <cell r="AL427" t="str">
            <v>-</v>
          </cell>
          <cell r="AM427" t="str">
            <v>-</v>
          </cell>
          <cell r="AN427" t="str">
            <v/>
          </cell>
          <cell r="AO427">
            <v>0</v>
          </cell>
          <cell r="AP427" t="str">
            <v>-</v>
          </cell>
          <cell r="AQ427">
            <v>0</v>
          </cell>
          <cell r="AR427" t="str">
            <v>-</v>
          </cell>
          <cell r="AS427">
            <v>0</v>
          </cell>
          <cell r="AT427" t="str">
            <v/>
          </cell>
          <cell r="AU427">
            <v>0</v>
          </cell>
          <cell r="AV427" t="str">
            <v>-</v>
          </cell>
          <cell r="AW427">
            <v>0</v>
          </cell>
          <cell r="AX427" t="str">
            <v>-</v>
          </cell>
          <cell r="AY427">
            <v>0</v>
          </cell>
          <cell r="AZ427" t="str">
            <v/>
          </cell>
          <cell r="BA427">
            <v>0</v>
          </cell>
          <cell r="BB427" t="str">
            <v>-</v>
          </cell>
          <cell r="BC427">
            <v>0</v>
          </cell>
          <cell r="BD427" t="str">
            <v>-</v>
          </cell>
          <cell r="BE427">
            <v>0</v>
          </cell>
          <cell r="BF427" t="str">
            <v/>
          </cell>
          <cell r="BG427">
            <v>0</v>
          </cell>
          <cell r="BH427" t="str">
            <v>-</v>
          </cell>
          <cell r="BI427">
            <v>0</v>
          </cell>
          <cell r="BJ427" t="str">
            <v>-</v>
          </cell>
          <cell r="BK427">
            <v>0</v>
          </cell>
          <cell r="BL427">
            <v>0</v>
          </cell>
          <cell r="BM427" t="str">
            <v>-</v>
          </cell>
          <cell r="BN427">
            <v>2</v>
          </cell>
          <cell r="BO427" t="str">
            <v/>
          </cell>
          <cell r="BP427">
            <v>0</v>
          </cell>
          <cell r="BQ427">
            <v>0</v>
          </cell>
          <cell r="BR427" t="str">
            <v>-</v>
          </cell>
          <cell r="BS427">
            <v>0</v>
          </cell>
          <cell r="BT427">
            <v>0</v>
          </cell>
          <cell r="BU427" t="str">
            <v>-</v>
          </cell>
        </row>
        <row r="428">
          <cell r="A428" t="str">
            <v>316MD</v>
          </cell>
          <cell r="B428">
            <v>316</v>
          </cell>
          <cell r="C428" t="str">
            <v>MD</v>
          </cell>
          <cell r="D428" t="str">
            <v>Interior Lighting</v>
          </cell>
          <cell r="E428" t="str">
            <v>Replace Screw-in lamps with LEDs</v>
          </cell>
          <cell r="F428" t="str">
            <v>Commercial</v>
          </cell>
          <cell r="G428" t="str">
            <v>Y</v>
          </cell>
          <cell r="M428" t="str">
            <v>NC, REPL</v>
          </cell>
          <cell r="N428" t="str">
            <v>Incandescent or halogen incandescent screw-in lamp</v>
          </cell>
          <cell r="O428">
            <v>2020</v>
          </cell>
          <cell r="P428">
            <v>2021</v>
          </cell>
          <cell r="Q428" t="str">
            <v>Small Office</v>
          </cell>
          <cell r="R428" t="str">
            <v/>
          </cell>
          <cell r="S428">
            <v>0</v>
          </cell>
          <cell r="T428">
            <v>0</v>
          </cell>
          <cell r="U428">
            <v>0</v>
          </cell>
          <cell r="V428">
            <v>0</v>
          </cell>
          <cell r="W428">
            <v>0.62312291689967547</v>
          </cell>
          <cell r="X428" t="str">
            <v>-</v>
          </cell>
          <cell r="Y428" t="str">
            <v>-</v>
          </cell>
          <cell r="Z428" t="e">
            <v>#VALUE!</v>
          </cell>
          <cell r="AA428">
            <v>0</v>
          </cell>
          <cell r="AB428">
            <v>0</v>
          </cell>
          <cell r="AC428">
            <v>0</v>
          </cell>
          <cell r="AD428">
            <v>9.1031736090992382E-2</v>
          </cell>
          <cell r="AE428" t="str">
            <v>-</v>
          </cell>
          <cell r="AF428" t="e">
            <v>#VALUE!</v>
          </cell>
          <cell r="AG428">
            <v>0</v>
          </cell>
          <cell r="AH428">
            <v>0</v>
          </cell>
          <cell r="AI428">
            <v>0</v>
          </cell>
          <cell r="AJ428">
            <v>0</v>
          </cell>
          <cell r="AK428">
            <v>0</v>
          </cell>
          <cell r="AL428" t="str">
            <v>-</v>
          </cell>
          <cell r="AM428" t="str">
            <v>-</v>
          </cell>
          <cell r="AN428" t="str">
            <v/>
          </cell>
          <cell r="AO428">
            <v>0</v>
          </cell>
          <cell r="AP428" t="str">
            <v>-</v>
          </cell>
          <cell r="AQ428">
            <v>0</v>
          </cell>
          <cell r="AR428" t="str">
            <v>-</v>
          </cell>
          <cell r="AS428">
            <v>0</v>
          </cell>
          <cell r="AT428" t="str">
            <v/>
          </cell>
          <cell r="AU428">
            <v>0</v>
          </cell>
          <cell r="AV428" t="str">
            <v>-</v>
          </cell>
          <cell r="AW428">
            <v>0</v>
          </cell>
          <cell r="AX428" t="str">
            <v>-</v>
          </cell>
          <cell r="AY428">
            <v>0</v>
          </cell>
          <cell r="AZ428" t="str">
            <v/>
          </cell>
          <cell r="BA428">
            <v>0</v>
          </cell>
          <cell r="BB428" t="str">
            <v>-</v>
          </cell>
          <cell r="BC428">
            <v>0</v>
          </cell>
          <cell r="BD428" t="str">
            <v>-</v>
          </cell>
          <cell r="BE428">
            <v>0</v>
          </cell>
          <cell r="BF428" t="str">
            <v/>
          </cell>
          <cell r="BG428">
            <v>0</v>
          </cell>
          <cell r="BH428" t="str">
            <v>-</v>
          </cell>
          <cell r="BI428">
            <v>0</v>
          </cell>
          <cell r="BJ428" t="str">
            <v>-</v>
          </cell>
          <cell r="BK428">
            <v>0</v>
          </cell>
          <cell r="BL428">
            <v>0</v>
          </cell>
          <cell r="BM428" t="str">
            <v>-</v>
          </cell>
          <cell r="BN428">
            <v>2</v>
          </cell>
          <cell r="BO428" t="str">
            <v/>
          </cell>
          <cell r="BP428">
            <v>0</v>
          </cell>
          <cell r="BQ428">
            <v>0</v>
          </cell>
          <cell r="BR428" t="str">
            <v>-</v>
          </cell>
          <cell r="BS428">
            <v>0</v>
          </cell>
          <cell r="BT428">
            <v>0</v>
          </cell>
          <cell r="BU428" t="str">
            <v>-</v>
          </cell>
        </row>
        <row r="429">
          <cell r="A429" t="str">
            <v>317MD</v>
          </cell>
          <cell r="B429">
            <v>317</v>
          </cell>
          <cell r="C429" t="str">
            <v>MD</v>
          </cell>
          <cell r="D429" t="str">
            <v>Interior Lighting</v>
          </cell>
          <cell r="E429" t="str">
            <v>Replace Screw-in lamps with LEDs with Gas Secondary Fuel</v>
          </cell>
          <cell r="F429" t="str">
            <v>Commercial</v>
          </cell>
          <cell r="G429" t="str">
            <v>Y</v>
          </cell>
          <cell r="M429" t="str">
            <v>NC, REPL</v>
          </cell>
          <cell r="N429" t="str">
            <v>Incandescent or halogen incandescent screw-in lamp</v>
          </cell>
          <cell r="O429">
            <v>2020</v>
          </cell>
          <cell r="P429">
            <v>2021</v>
          </cell>
          <cell r="Q429" t="str">
            <v>Small Office</v>
          </cell>
          <cell r="R429" t="str">
            <v/>
          </cell>
          <cell r="S429">
            <v>0</v>
          </cell>
          <cell r="T429">
            <v>0</v>
          </cell>
          <cell r="U429">
            <v>0</v>
          </cell>
          <cell r="V429">
            <v>0</v>
          </cell>
          <cell r="W429">
            <v>0.76183424672855371</v>
          </cell>
          <cell r="X429" t="str">
            <v>-</v>
          </cell>
          <cell r="Y429" t="str">
            <v>-</v>
          </cell>
          <cell r="Z429" t="e">
            <v>#VALUE!</v>
          </cell>
          <cell r="AA429">
            <v>0</v>
          </cell>
          <cell r="AB429">
            <v>0</v>
          </cell>
          <cell r="AC429">
            <v>0</v>
          </cell>
          <cell r="AD429">
            <v>7.4457089802726778E-2</v>
          </cell>
          <cell r="AE429" t="str">
            <v>-</v>
          </cell>
          <cell r="AF429" t="e">
            <v>#VALUE!</v>
          </cell>
          <cell r="AG429">
            <v>0</v>
          </cell>
          <cell r="AH429">
            <v>0</v>
          </cell>
          <cell r="AI429">
            <v>0</v>
          </cell>
          <cell r="AJ429">
            <v>0</v>
          </cell>
          <cell r="AK429">
            <v>0</v>
          </cell>
          <cell r="AL429" t="str">
            <v>-</v>
          </cell>
          <cell r="AM429" t="str">
            <v>-</v>
          </cell>
          <cell r="AN429" t="str">
            <v/>
          </cell>
          <cell r="AO429">
            <v>0</v>
          </cell>
          <cell r="AP429" t="str">
            <v>-</v>
          </cell>
          <cell r="AQ429">
            <v>0</v>
          </cell>
          <cell r="AR429" t="str">
            <v>-</v>
          </cell>
          <cell r="AS429">
            <v>0</v>
          </cell>
          <cell r="AT429" t="str">
            <v/>
          </cell>
          <cell r="AU429">
            <v>0</v>
          </cell>
          <cell r="AV429" t="str">
            <v>-</v>
          </cell>
          <cell r="AW429">
            <v>0</v>
          </cell>
          <cell r="AX429" t="str">
            <v>-</v>
          </cell>
          <cell r="AY429">
            <v>0</v>
          </cell>
          <cell r="AZ429" t="str">
            <v/>
          </cell>
          <cell r="BA429">
            <v>0</v>
          </cell>
          <cell r="BB429" t="str">
            <v>-</v>
          </cell>
          <cell r="BC429">
            <v>0</v>
          </cell>
          <cell r="BD429" t="str">
            <v>-</v>
          </cell>
          <cell r="BE429">
            <v>0</v>
          </cell>
          <cell r="BF429" t="str">
            <v/>
          </cell>
          <cell r="BG429">
            <v>0</v>
          </cell>
          <cell r="BH429" t="str">
            <v>-</v>
          </cell>
          <cell r="BI429">
            <v>0</v>
          </cell>
          <cell r="BJ429" t="str">
            <v>-</v>
          </cell>
          <cell r="BK429">
            <v>0</v>
          </cell>
          <cell r="BL429">
            <v>0</v>
          </cell>
          <cell r="BM429" t="str">
            <v>-</v>
          </cell>
          <cell r="BN429">
            <v>2</v>
          </cell>
          <cell r="BO429" t="str">
            <v>G</v>
          </cell>
          <cell r="BP429">
            <v>0</v>
          </cell>
          <cell r="BQ429">
            <v>-1.3207547169811317E-3</v>
          </cell>
          <cell r="BR429" t="str">
            <v>-</v>
          </cell>
          <cell r="BS429">
            <v>0</v>
          </cell>
          <cell r="BT429">
            <v>0</v>
          </cell>
          <cell r="BU429" t="str">
            <v>-</v>
          </cell>
        </row>
        <row r="430">
          <cell r="A430" t="str">
            <v>318MD</v>
          </cell>
          <cell r="B430">
            <v>318</v>
          </cell>
          <cell r="C430" t="str">
            <v>MD</v>
          </cell>
          <cell r="D430" t="str">
            <v>Interior Lighting</v>
          </cell>
          <cell r="E430" t="str">
            <v>Replace Screw-in lamps with LEDs with Oil Secondary Fuel</v>
          </cell>
          <cell r="F430" t="str">
            <v>Commercial</v>
          </cell>
          <cell r="G430" t="str">
            <v>Y</v>
          </cell>
          <cell r="M430" t="str">
            <v>NC, REPL</v>
          </cell>
          <cell r="N430" t="str">
            <v>Incandescent or halogen incandescent screw-in lamp</v>
          </cell>
          <cell r="O430">
            <v>2020</v>
          </cell>
          <cell r="P430">
            <v>2021</v>
          </cell>
          <cell r="Q430" t="str">
            <v>Small Office</v>
          </cell>
          <cell r="R430" t="str">
            <v/>
          </cell>
          <cell r="S430">
            <v>0</v>
          </cell>
          <cell r="T430">
            <v>0</v>
          </cell>
          <cell r="U430">
            <v>0</v>
          </cell>
          <cell r="V430">
            <v>0</v>
          </cell>
          <cell r="W430">
            <v>0.76183424672855371</v>
          </cell>
          <cell r="X430" t="str">
            <v>-</v>
          </cell>
          <cell r="Y430" t="str">
            <v>-</v>
          </cell>
          <cell r="Z430" t="e">
            <v>#VALUE!</v>
          </cell>
          <cell r="AA430">
            <v>0</v>
          </cell>
          <cell r="AB430">
            <v>0</v>
          </cell>
          <cell r="AC430">
            <v>0</v>
          </cell>
          <cell r="AD430">
            <v>7.4457089802726778E-2</v>
          </cell>
          <cell r="AE430" t="str">
            <v>-</v>
          </cell>
          <cell r="AF430" t="e">
            <v>#VALUE!</v>
          </cell>
          <cell r="AG430">
            <v>0</v>
          </cell>
          <cell r="AH430">
            <v>0</v>
          </cell>
          <cell r="AI430">
            <v>0</v>
          </cell>
          <cell r="AJ430">
            <v>0</v>
          </cell>
          <cell r="AK430">
            <v>0</v>
          </cell>
          <cell r="AL430" t="str">
            <v>-</v>
          </cell>
          <cell r="AM430" t="str">
            <v>-</v>
          </cell>
          <cell r="AN430" t="str">
            <v/>
          </cell>
          <cell r="AO430">
            <v>0</v>
          </cell>
          <cell r="AP430" t="str">
            <v>-</v>
          </cell>
          <cell r="AQ430">
            <v>0</v>
          </cell>
          <cell r="AR430" t="str">
            <v>-</v>
          </cell>
          <cell r="AS430">
            <v>0</v>
          </cell>
          <cell r="AT430" t="str">
            <v/>
          </cell>
          <cell r="AU430">
            <v>0</v>
          </cell>
          <cell r="AV430" t="str">
            <v>-</v>
          </cell>
          <cell r="AW430">
            <v>0</v>
          </cell>
          <cell r="AX430" t="str">
            <v>-</v>
          </cell>
          <cell r="AY430">
            <v>0</v>
          </cell>
          <cell r="AZ430" t="str">
            <v/>
          </cell>
          <cell r="BA430">
            <v>0</v>
          </cell>
          <cell r="BB430" t="str">
            <v>-</v>
          </cell>
          <cell r="BC430">
            <v>0</v>
          </cell>
          <cell r="BD430" t="str">
            <v>-</v>
          </cell>
          <cell r="BE430">
            <v>0</v>
          </cell>
          <cell r="BF430" t="str">
            <v/>
          </cell>
          <cell r="BG430">
            <v>0</v>
          </cell>
          <cell r="BH430" t="str">
            <v>-</v>
          </cell>
          <cell r="BI430">
            <v>0</v>
          </cell>
          <cell r="BJ430" t="str">
            <v>-</v>
          </cell>
          <cell r="BK430">
            <v>0</v>
          </cell>
          <cell r="BL430">
            <v>0</v>
          </cell>
          <cell r="BM430" t="str">
            <v>-</v>
          </cell>
          <cell r="BN430">
            <v>2</v>
          </cell>
          <cell r="BO430" t="str">
            <v>O</v>
          </cell>
          <cell r="BP430">
            <v>0</v>
          </cell>
          <cell r="BQ430">
            <v>-1.3207547169811317E-3</v>
          </cell>
          <cell r="BR430" t="str">
            <v>-</v>
          </cell>
          <cell r="BS430">
            <v>0</v>
          </cell>
          <cell r="BT430">
            <v>0</v>
          </cell>
          <cell r="BU430" t="str">
            <v>-</v>
          </cell>
        </row>
        <row r="431">
          <cell r="A431" t="str">
            <v>319MD</v>
          </cell>
          <cell r="B431">
            <v>319</v>
          </cell>
          <cell r="C431" t="str">
            <v>MD</v>
          </cell>
          <cell r="D431" t="str">
            <v>Interior Lighting</v>
          </cell>
          <cell r="E431" t="str">
            <v>Replace Screw-in lamps with LEDs with Propane Secondary Fuel</v>
          </cell>
          <cell r="F431" t="str">
            <v>Commercial</v>
          </cell>
          <cell r="G431" t="str">
            <v>Y</v>
          </cell>
          <cell r="M431" t="str">
            <v>NC, REPL</v>
          </cell>
          <cell r="N431" t="str">
            <v>Incandescent or halogen incandescent screw-in lamp</v>
          </cell>
          <cell r="O431">
            <v>2020</v>
          </cell>
          <cell r="P431">
            <v>2021</v>
          </cell>
          <cell r="Q431" t="str">
            <v>Small Office</v>
          </cell>
          <cell r="R431" t="str">
            <v/>
          </cell>
          <cell r="S431">
            <v>0</v>
          </cell>
          <cell r="T431">
            <v>0</v>
          </cell>
          <cell r="U431">
            <v>0</v>
          </cell>
          <cell r="V431">
            <v>0</v>
          </cell>
          <cell r="W431">
            <v>0.76183424672855371</v>
          </cell>
          <cell r="X431" t="str">
            <v>-</v>
          </cell>
          <cell r="Y431" t="str">
            <v>-</v>
          </cell>
          <cell r="Z431" t="e">
            <v>#VALUE!</v>
          </cell>
          <cell r="AA431">
            <v>0</v>
          </cell>
          <cell r="AB431">
            <v>0</v>
          </cell>
          <cell r="AC431">
            <v>0</v>
          </cell>
          <cell r="AD431">
            <v>7.4457089802726778E-2</v>
          </cell>
          <cell r="AE431" t="str">
            <v>-</v>
          </cell>
          <cell r="AF431" t="e">
            <v>#VALUE!</v>
          </cell>
          <cell r="AG431">
            <v>0</v>
          </cell>
          <cell r="AH431">
            <v>0</v>
          </cell>
          <cell r="AI431">
            <v>0</v>
          </cell>
          <cell r="AJ431">
            <v>0</v>
          </cell>
          <cell r="AK431">
            <v>0</v>
          </cell>
          <cell r="AL431" t="str">
            <v>-</v>
          </cell>
          <cell r="AM431" t="str">
            <v>-</v>
          </cell>
          <cell r="AN431" t="str">
            <v/>
          </cell>
          <cell r="AO431">
            <v>0</v>
          </cell>
          <cell r="AP431" t="str">
            <v>-</v>
          </cell>
          <cell r="AQ431">
            <v>0</v>
          </cell>
          <cell r="AR431" t="str">
            <v>-</v>
          </cell>
          <cell r="AS431">
            <v>0</v>
          </cell>
          <cell r="AT431" t="str">
            <v/>
          </cell>
          <cell r="AU431">
            <v>0</v>
          </cell>
          <cell r="AV431" t="str">
            <v>-</v>
          </cell>
          <cell r="AW431">
            <v>0</v>
          </cell>
          <cell r="AX431" t="str">
            <v>-</v>
          </cell>
          <cell r="AY431">
            <v>0</v>
          </cell>
          <cell r="AZ431" t="str">
            <v/>
          </cell>
          <cell r="BA431">
            <v>0</v>
          </cell>
          <cell r="BB431" t="str">
            <v>-</v>
          </cell>
          <cell r="BC431">
            <v>0</v>
          </cell>
          <cell r="BD431" t="str">
            <v>-</v>
          </cell>
          <cell r="BE431">
            <v>0</v>
          </cell>
          <cell r="BF431" t="str">
            <v/>
          </cell>
          <cell r="BG431">
            <v>0</v>
          </cell>
          <cell r="BH431" t="str">
            <v>-</v>
          </cell>
          <cell r="BI431">
            <v>0</v>
          </cell>
          <cell r="BJ431" t="str">
            <v>-</v>
          </cell>
          <cell r="BK431">
            <v>0</v>
          </cell>
          <cell r="BL431">
            <v>0</v>
          </cell>
          <cell r="BM431" t="str">
            <v>-</v>
          </cell>
          <cell r="BN431">
            <v>2</v>
          </cell>
          <cell r="BO431" t="str">
            <v>Prp</v>
          </cell>
          <cell r="BP431">
            <v>0</v>
          </cell>
          <cell r="BQ431">
            <v>-1.3207547169811317E-3</v>
          </cell>
          <cell r="BR431" t="str">
            <v>-</v>
          </cell>
          <cell r="BS431">
            <v>0</v>
          </cell>
          <cell r="BT431">
            <v>0</v>
          </cell>
          <cell r="BU431" t="str">
            <v>-</v>
          </cell>
        </row>
        <row r="432">
          <cell r="A432" t="str">
            <v>320RET</v>
          </cell>
          <cell r="B432">
            <v>320</v>
          </cell>
          <cell r="C432" t="str">
            <v>RET</v>
          </cell>
          <cell r="D432" t="str">
            <v>Interior Lighting</v>
          </cell>
          <cell r="E432" t="str">
            <v>LED Linear Fixtures</v>
          </cell>
          <cell r="F432" t="str">
            <v>Commercial</v>
          </cell>
          <cell r="G432" t="str">
            <v>Y</v>
          </cell>
          <cell r="M432" t="str">
            <v>RET</v>
          </cell>
          <cell r="N432" t="str">
            <v>Average of typical T8 fluorescent fixtures</v>
          </cell>
          <cell r="O432">
            <v>2020</v>
          </cell>
          <cell r="P432">
            <v>2029</v>
          </cell>
          <cell r="Q432" t="str">
            <v>Small Office</v>
          </cell>
          <cell r="R432" t="str">
            <v/>
          </cell>
          <cell r="S432">
            <v>0</v>
          </cell>
          <cell r="T432">
            <v>0</v>
          </cell>
          <cell r="U432">
            <v>0</v>
          </cell>
          <cell r="V432">
            <v>0</v>
          </cell>
          <cell r="W432">
            <v>0.51253177733266952</v>
          </cell>
          <cell r="X432" t="str">
            <v>-</v>
          </cell>
          <cell r="Y432" t="str">
            <v>NY TRM V6.1</v>
          </cell>
          <cell r="Z432" t="e">
            <v>#VALUE!</v>
          </cell>
          <cell r="AA432">
            <v>0</v>
          </cell>
          <cell r="AB432">
            <v>0</v>
          </cell>
          <cell r="AC432">
            <v>0</v>
          </cell>
          <cell r="AD432">
            <v>1.2998023490472941</v>
          </cell>
          <cell r="AE432" t="str">
            <v>MN TRM 2018</v>
          </cell>
          <cell r="AF432" t="e">
            <v>#VALUE!</v>
          </cell>
          <cell r="AG432">
            <v>0</v>
          </cell>
          <cell r="AH432">
            <v>0</v>
          </cell>
          <cell r="AI432">
            <v>0</v>
          </cell>
          <cell r="AJ432">
            <v>0</v>
          </cell>
          <cell r="AK432">
            <v>0</v>
          </cell>
          <cell r="AL432" t="str">
            <v>-</v>
          </cell>
          <cell r="AM432" t="str">
            <v>-</v>
          </cell>
          <cell r="AN432" t="str">
            <v/>
          </cell>
          <cell r="AO432">
            <v>0</v>
          </cell>
          <cell r="AP432" t="str">
            <v>-</v>
          </cell>
          <cell r="AQ432">
            <v>0</v>
          </cell>
          <cell r="AR432" t="str">
            <v>-</v>
          </cell>
          <cell r="AS432">
            <v>0</v>
          </cell>
          <cell r="AT432" t="str">
            <v/>
          </cell>
          <cell r="AU432">
            <v>0</v>
          </cell>
          <cell r="AV432" t="str">
            <v>-</v>
          </cell>
          <cell r="AW432">
            <v>0</v>
          </cell>
          <cell r="AX432" t="str">
            <v>-</v>
          </cell>
          <cell r="AY432">
            <v>0</v>
          </cell>
          <cell r="AZ432" t="str">
            <v/>
          </cell>
          <cell r="BA432">
            <v>0</v>
          </cell>
          <cell r="BB432" t="str">
            <v>-</v>
          </cell>
          <cell r="BC432">
            <v>0</v>
          </cell>
          <cell r="BD432" t="str">
            <v>-</v>
          </cell>
          <cell r="BE432">
            <v>0</v>
          </cell>
          <cell r="BF432" t="str">
            <v/>
          </cell>
          <cell r="BG432">
            <v>0</v>
          </cell>
          <cell r="BH432" t="str">
            <v>-</v>
          </cell>
          <cell r="BI432">
            <v>0</v>
          </cell>
          <cell r="BJ432" t="str">
            <v>-</v>
          </cell>
          <cell r="BK432">
            <v>0</v>
          </cell>
          <cell r="BL432">
            <v>0</v>
          </cell>
          <cell r="BM432" t="str">
            <v>-</v>
          </cell>
          <cell r="BN432">
            <v>16.594756057085959</v>
          </cell>
          <cell r="BO432" t="str">
            <v/>
          </cell>
          <cell r="BP432">
            <v>0</v>
          </cell>
          <cell r="BQ432">
            <v>0</v>
          </cell>
          <cell r="BR432" t="str">
            <v>-</v>
          </cell>
          <cell r="BS432">
            <v>0</v>
          </cell>
          <cell r="BT432">
            <v>0</v>
          </cell>
          <cell r="BU432" t="str">
            <v>-</v>
          </cell>
        </row>
        <row r="433">
          <cell r="A433" t="str">
            <v>321RET</v>
          </cell>
          <cell r="B433">
            <v>321</v>
          </cell>
          <cell r="C433" t="str">
            <v>RET</v>
          </cell>
          <cell r="D433" t="str">
            <v>Interior Lighting</v>
          </cell>
          <cell r="E433" t="str">
            <v>LED Linear Fixtures</v>
          </cell>
          <cell r="F433" t="str">
            <v>Commercial</v>
          </cell>
          <cell r="G433" t="str">
            <v>Y</v>
          </cell>
          <cell r="M433" t="str">
            <v>RET</v>
          </cell>
          <cell r="N433" t="str">
            <v>Average of typical T8 fluorescent fixtures</v>
          </cell>
          <cell r="O433">
            <v>2020</v>
          </cell>
          <cell r="P433">
            <v>2029</v>
          </cell>
          <cell r="Q433" t="str">
            <v>Small Office</v>
          </cell>
          <cell r="R433" t="str">
            <v/>
          </cell>
          <cell r="S433">
            <v>0</v>
          </cell>
          <cell r="T433">
            <v>0</v>
          </cell>
          <cell r="U433">
            <v>0</v>
          </cell>
          <cell r="V433">
            <v>0</v>
          </cell>
          <cell r="W433">
            <v>0.44436505094742446</v>
          </cell>
          <cell r="X433" t="str">
            <v>-</v>
          </cell>
          <cell r="Y433" t="str">
            <v>-</v>
          </cell>
          <cell r="Z433" t="e">
            <v>#VALUE!</v>
          </cell>
          <cell r="AA433">
            <v>0</v>
          </cell>
          <cell r="AB433">
            <v>0</v>
          </cell>
          <cell r="AC433">
            <v>0</v>
          </cell>
          <cell r="AD433">
            <v>1.4991953276208696</v>
          </cell>
          <cell r="AE433" t="str">
            <v>-</v>
          </cell>
          <cell r="AF433" t="e">
            <v>#VALUE!</v>
          </cell>
          <cell r="AG433">
            <v>0</v>
          </cell>
          <cell r="AH433">
            <v>0</v>
          </cell>
          <cell r="AI433">
            <v>0</v>
          </cell>
          <cell r="AJ433">
            <v>0</v>
          </cell>
          <cell r="AK433">
            <v>0</v>
          </cell>
          <cell r="AL433" t="str">
            <v>-</v>
          </cell>
          <cell r="AM433" t="str">
            <v>-</v>
          </cell>
          <cell r="AN433" t="str">
            <v/>
          </cell>
          <cell r="AO433">
            <v>0</v>
          </cell>
          <cell r="AP433" t="str">
            <v>-</v>
          </cell>
          <cell r="AQ433">
            <v>0</v>
          </cell>
          <cell r="AR433" t="str">
            <v>-</v>
          </cell>
          <cell r="AS433">
            <v>0</v>
          </cell>
          <cell r="AT433" t="str">
            <v/>
          </cell>
          <cell r="AU433">
            <v>0</v>
          </cell>
          <cell r="AV433" t="str">
            <v>-</v>
          </cell>
          <cell r="AW433">
            <v>0</v>
          </cell>
          <cell r="AX433" t="str">
            <v>-</v>
          </cell>
          <cell r="AY433">
            <v>0</v>
          </cell>
          <cell r="AZ433" t="str">
            <v/>
          </cell>
          <cell r="BA433">
            <v>0</v>
          </cell>
          <cell r="BB433" t="str">
            <v>-</v>
          </cell>
          <cell r="BC433">
            <v>0</v>
          </cell>
          <cell r="BD433" t="str">
            <v>-</v>
          </cell>
          <cell r="BE433">
            <v>0</v>
          </cell>
          <cell r="BF433" t="str">
            <v/>
          </cell>
          <cell r="BG433">
            <v>0</v>
          </cell>
          <cell r="BH433" t="str">
            <v>-</v>
          </cell>
          <cell r="BI433">
            <v>0</v>
          </cell>
          <cell r="BJ433" t="str">
            <v>-</v>
          </cell>
          <cell r="BK433">
            <v>0</v>
          </cell>
          <cell r="BL433">
            <v>0</v>
          </cell>
          <cell r="BM433" t="str">
            <v>-</v>
          </cell>
          <cell r="BN433">
            <v>16.594756057085959</v>
          </cell>
          <cell r="BO433" t="str">
            <v/>
          </cell>
          <cell r="BP433">
            <v>0</v>
          </cell>
          <cell r="BQ433">
            <v>0</v>
          </cell>
          <cell r="BR433" t="str">
            <v>-</v>
          </cell>
          <cell r="BS433">
            <v>0</v>
          </cell>
          <cell r="BT433">
            <v>0</v>
          </cell>
          <cell r="BU433" t="str">
            <v>-</v>
          </cell>
        </row>
        <row r="434">
          <cell r="A434" t="str">
            <v>322RET</v>
          </cell>
          <cell r="B434">
            <v>322</v>
          </cell>
          <cell r="C434" t="str">
            <v>RET</v>
          </cell>
          <cell r="D434" t="str">
            <v>Interior Lighting</v>
          </cell>
          <cell r="E434" t="str">
            <v>LED Linear Fixtures with Gas Secondary Fuel</v>
          </cell>
          <cell r="F434" t="str">
            <v>Commercial</v>
          </cell>
          <cell r="G434" t="str">
            <v>Y</v>
          </cell>
          <cell r="M434" t="str">
            <v>RET</v>
          </cell>
          <cell r="N434" t="str">
            <v>Average of typical T8 fluorescent fixtures</v>
          </cell>
          <cell r="O434">
            <v>2020</v>
          </cell>
          <cell r="P434">
            <v>2029</v>
          </cell>
          <cell r="Q434" t="str">
            <v>Small Office</v>
          </cell>
          <cell r="R434" t="str">
            <v/>
          </cell>
          <cell r="S434">
            <v>0</v>
          </cell>
          <cell r="T434">
            <v>0</v>
          </cell>
          <cell r="U434">
            <v>0</v>
          </cell>
          <cell r="V434">
            <v>0</v>
          </cell>
          <cell r="W434">
            <v>0.54328368397262961</v>
          </cell>
          <cell r="X434" t="str">
            <v>-</v>
          </cell>
          <cell r="Y434" t="str">
            <v>-</v>
          </cell>
          <cell r="Z434" t="e">
            <v>#VALUE!</v>
          </cell>
          <cell r="AA434">
            <v>0</v>
          </cell>
          <cell r="AB434">
            <v>0</v>
          </cell>
          <cell r="AC434">
            <v>0</v>
          </cell>
          <cell r="AD434">
            <v>1.2262286311766923</v>
          </cell>
          <cell r="AE434" t="str">
            <v>-</v>
          </cell>
          <cell r="AF434" t="e">
            <v>#VALUE!</v>
          </cell>
          <cell r="AG434">
            <v>0</v>
          </cell>
          <cell r="AH434">
            <v>0</v>
          </cell>
          <cell r="AI434">
            <v>0</v>
          </cell>
          <cell r="AJ434">
            <v>0</v>
          </cell>
          <cell r="AK434">
            <v>0</v>
          </cell>
          <cell r="AL434" t="str">
            <v>-</v>
          </cell>
          <cell r="AM434" t="str">
            <v>-</v>
          </cell>
          <cell r="AN434" t="str">
            <v/>
          </cell>
          <cell r="AO434">
            <v>0</v>
          </cell>
          <cell r="AP434" t="str">
            <v>-</v>
          </cell>
          <cell r="AQ434">
            <v>0</v>
          </cell>
          <cell r="AR434" t="str">
            <v>-</v>
          </cell>
          <cell r="AS434">
            <v>0</v>
          </cell>
          <cell r="AT434" t="str">
            <v/>
          </cell>
          <cell r="AU434">
            <v>0</v>
          </cell>
          <cell r="AV434" t="str">
            <v>-</v>
          </cell>
          <cell r="AW434">
            <v>0</v>
          </cell>
          <cell r="AX434" t="str">
            <v>-</v>
          </cell>
          <cell r="AY434">
            <v>0</v>
          </cell>
          <cell r="AZ434" t="str">
            <v/>
          </cell>
          <cell r="BA434">
            <v>0</v>
          </cell>
          <cell r="BB434" t="str">
            <v>-</v>
          </cell>
          <cell r="BC434">
            <v>0</v>
          </cell>
          <cell r="BD434" t="str">
            <v>-</v>
          </cell>
          <cell r="BE434">
            <v>0</v>
          </cell>
          <cell r="BF434" t="str">
            <v/>
          </cell>
          <cell r="BG434">
            <v>0</v>
          </cell>
          <cell r="BH434" t="str">
            <v>-</v>
          </cell>
          <cell r="BI434">
            <v>0</v>
          </cell>
          <cell r="BJ434" t="str">
            <v>-</v>
          </cell>
          <cell r="BK434">
            <v>0</v>
          </cell>
          <cell r="BL434">
            <v>0</v>
          </cell>
          <cell r="BM434" t="str">
            <v>-</v>
          </cell>
          <cell r="BN434">
            <v>16.594756057085959</v>
          </cell>
          <cell r="BO434" t="str">
            <v>G</v>
          </cell>
          <cell r="BP434">
            <v>0</v>
          </cell>
          <cell r="BQ434">
            <v>-1.3207547169811317E-3</v>
          </cell>
          <cell r="BR434" t="str">
            <v>-</v>
          </cell>
          <cell r="BS434">
            <v>0</v>
          </cell>
          <cell r="BT434">
            <v>0</v>
          </cell>
          <cell r="BU434" t="str">
            <v>-</v>
          </cell>
        </row>
        <row r="435">
          <cell r="A435" t="str">
            <v>323RET</v>
          </cell>
          <cell r="B435">
            <v>323</v>
          </cell>
          <cell r="C435" t="str">
            <v>RET</v>
          </cell>
          <cell r="D435" t="str">
            <v>Interior Lighting</v>
          </cell>
          <cell r="E435" t="str">
            <v>LED Linear Fixtures with Oil Secondary Fuel</v>
          </cell>
          <cell r="F435" t="str">
            <v>Commercial</v>
          </cell>
          <cell r="G435" t="str">
            <v>Y</v>
          </cell>
          <cell r="M435" t="str">
            <v>RET</v>
          </cell>
          <cell r="N435" t="str">
            <v>Average of typical T8 fluorescent fixtures</v>
          </cell>
          <cell r="O435">
            <v>2020</v>
          </cell>
          <cell r="P435">
            <v>2029</v>
          </cell>
          <cell r="Q435" t="str">
            <v>Small Office</v>
          </cell>
          <cell r="R435" t="str">
            <v/>
          </cell>
          <cell r="S435">
            <v>0</v>
          </cell>
          <cell r="T435">
            <v>0</v>
          </cell>
          <cell r="U435">
            <v>0</v>
          </cell>
          <cell r="V435">
            <v>0</v>
          </cell>
          <cell r="W435">
            <v>0.54328368397262961</v>
          </cell>
          <cell r="X435" t="str">
            <v>-</v>
          </cell>
          <cell r="Y435" t="str">
            <v>-</v>
          </cell>
          <cell r="Z435" t="e">
            <v>#VALUE!</v>
          </cell>
          <cell r="AA435">
            <v>0</v>
          </cell>
          <cell r="AB435">
            <v>0</v>
          </cell>
          <cell r="AC435">
            <v>0</v>
          </cell>
          <cell r="AD435">
            <v>1.2262286311766923</v>
          </cell>
          <cell r="AE435" t="str">
            <v>-</v>
          </cell>
          <cell r="AF435" t="e">
            <v>#VALUE!</v>
          </cell>
          <cell r="AG435">
            <v>0</v>
          </cell>
          <cell r="AH435">
            <v>0</v>
          </cell>
          <cell r="AI435">
            <v>0</v>
          </cell>
          <cell r="AJ435">
            <v>0</v>
          </cell>
          <cell r="AK435">
            <v>0</v>
          </cell>
          <cell r="AL435" t="str">
            <v>-</v>
          </cell>
          <cell r="AM435" t="str">
            <v>-</v>
          </cell>
          <cell r="AN435" t="str">
            <v/>
          </cell>
          <cell r="AO435">
            <v>0</v>
          </cell>
          <cell r="AP435" t="str">
            <v>-</v>
          </cell>
          <cell r="AQ435">
            <v>0</v>
          </cell>
          <cell r="AR435" t="str">
            <v>-</v>
          </cell>
          <cell r="AS435">
            <v>0</v>
          </cell>
          <cell r="AT435" t="str">
            <v/>
          </cell>
          <cell r="AU435">
            <v>0</v>
          </cell>
          <cell r="AV435" t="str">
            <v>-</v>
          </cell>
          <cell r="AW435">
            <v>0</v>
          </cell>
          <cell r="AX435" t="str">
            <v>-</v>
          </cell>
          <cell r="AY435">
            <v>0</v>
          </cell>
          <cell r="AZ435" t="str">
            <v/>
          </cell>
          <cell r="BA435">
            <v>0</v>
          </cell>
          <cell r="BB435" t="str">
            <v>-</v>
          </cell>
          <cell r="BC435">
            <v>0</v>
          </cell>
          <cell r="BD435" t="str">
            <v>-</v>
          </cell>
          <cell r="BE435">
            <v>0</v>
          </cell>
          <cell r="BF435" t="str">
            <v/>
          </cell>
          <cell r="BG435">
            <v>0</v>
          </cell>
          <cell r="BH435" t="str">
            <v>-</v>
          </cell>
          <cell r="BI435">
            <v>0</v>
          </cell>
          <cell r="BJ435" t="str">
            <v>-</v>
          </cell>
          <cell r="BK435">
            <v>0</v>
          </cell>
          <cell r="BL435">
            <v>0</v>
          </cell>
          <cell r="BM435" t="str">
            <v>-</v>
          </cell>
          <cell r="BN435">
            <v>16.594756057085959</v>
          </cell>
          <cell r="BO435" t="str">
            <v>O</v>
          </cell>
          <cell r="BP435">
            <v>0</v>
          </cell>
          <cell r="BQ435">
            <v>-1.3207547169811317E-3</v>
          </cell>
          <cell r="BR435" t="str">
            <v>-</v>
          </cell>
          <cell r="BS435">
            <v>0</v>
          </cell>
          <cell r="BT435">
            <v>0</v>
          </cell>
          <cell r="BU435" t="str">
            <v>-</v>
          </cell>
        </row>
        <row r="436">
          <cell r="A436" t="str">
            <v>324RET</v>
          </cell>
          <cell r="B436">
            <v>324</v>
          </cell>
          <cell r="C436" t="str">
            <v>RET</v>
          </cell>
          <cell r="D436" t="str">
            <v>Interior Lighting</v>
          </cell>
          <cell r="E436" t="str">
            <v>LED Linear Fixtures with Propane Secondary Fuel</v>
          </cell>
          <cell r="F436" t="str">
            <v>Commercial</v>
          </cell>
          <cell r="G436" t="str">
            <v>Y</v>
          </cell>
          <cell r="M436" t="str">
            <v>RET</v>
          </cell>
          <cell r="N436" t="str">
            <v>Average of typical T8 fluorescent fixtures</v>
          </cell>
          <cell r="O436">
            <v>2020</v>
          </cell>
          <cell r="P436">
            <v>2029</v>
          </cell>
          <cell r="Q436" t="str">
            <v>Small Office</v>
          </cell>
          <cell r="R436" t="str">
            <v/>
          </cell>
          <cell r="S436">
            <v>0</v>
          </cell>
          <cell r="T436">
            <v>0</v>
          </cell>
          <cell r="U436">
            <v>0</v>
          </cell>
          <cell r="V436">
            <v>0</v>
          </cell>
          <cell r="W436">
            <v>0.54328368397262961</v>
          </cell>
          <cell r="X436" t="str">
            <v>-</v>
          </cell>
          <cell r="Y436" t="str">
            <v>-</v>
          </cell>
          <cell r="Z436" t="e">
            <v>#VALUE!</v>
          </cell>
          <cell r="AA436">
            <v>0</v>
          </cell>
          <cell r="AB436">
            <v>0</v>
          </cell>
          <cell r="AC436">
            <v>0</v>
          </cell>
          <cell r="AD436">
            <v>1.2262286311766923</v>
          </cell>
          <cell r="AE436" t="str">
            <v>-</v>
          </cell>
          <cell r="AF436" t="e">
            <v>#VALUE!</v>
          </cell>
          <cell r="AG436">
            <v>0</v>
          </cell>
          <cell r="AH436">
            <v>0</v>
          </cell>
          <cell r="AI436">
            <v>0</v>
          </cell>
          <cell r="AJ436">
            <v>0</v>
          </cell>
          <cell r="AK436">
            <v>0</v>
          </cell>
          <cell r="AL436" t="str">
            <v>-</v>
          </cell>
          <cell r="AM436" t="str">
            <v>-</v>
          </cell>
          <cell r="AN436" t="str">
            <v/>
          </cell>
          <cell r="AO436">
            <v>0</v>
          </cell>
          <cell r="AP436" t="str">
            <v>-</v>
          </cell>
          <cell r="AQ436">
            <v>0</v>
          </cell>
          <cell r="AR436" t="str">
            <v>-</v>
          </cell>
          <cell r="AS436">
            <v>0</v>
          </cell>
          <cell r="AT436" t="str">
            <v/>
          </cell>
          <cell r="AU436">
            <v>0</v>
          </cell>
          <cell r="AV436" t="str">
            <v>-</v>
          </cell>
          <cell r="AW436">
            <v>0</v>
          </cell>
          <cell r="AX436" t="str">
            <v>-</v>
          </cell>
          <cell r="AY436">
            <v>0</v>
          </cell>
          <cell r="AZ436" t="str">
            <v/>
          </cell>
          <cell r="BA436">
            <v>0</v>
          </cell>
          <cell r="BB436" t="str">
            <v>-</v>
          </cell>
          <cell r="BC436">
            <v>0</v>
          </cell>
          <cell r="BD436" t="str">
            <v>-</v>
          </cell>
          <cell r="BE436">
            <v>0</v>
          </cell>
          <cell r="BF436" t="str">
            <v/>
          </cell>
          <cell r="BG436">
            <v>0</v>
          </cell>
          <cell r="BH436" t="str">
            <v>-</v>
          </cell>
          <cell r="BI436">
            <v>0</v>
          </cell>
          <cell r="BJ436" t="str">
            <v>-</v>
          </cell>
          <cell r="BK436">
            <v>0</v>
          </cell>
          <cell r="BL436">
            <v>0</v>
          </cell>
          <cell r="BM436" t="str">
            <v>-</v>
          </cell>
          <cell r="BN436">
            <v>16.594756057085959</v>
          </cell>
          <cell r="BO436" t="str">
            <v>Prp</v>
          </cell>
          <cell r="BP436">
            <v>0</v>
          </cell>
          <cell r="BQ436">
            <v>-1.3207547169811317E-3</v>
          </cell>
          <cell r="BR436" t="str">
            <v>-</v>
          </cell>
          <cell r="BS436">
            <v>0</v>
          </cell>
          <cell r="BT436">
            <v>0</v>
          </cell>
          <cell r="BU436" t="str">
            <v>-</v>
          </cell>
        </row>
        <row r="437">
          <cell r="A437" t="str">
            <v>320MD</v>
          </cell>
          <cell r="B437">
            <v>320</v>
          </cell>
          <cell r="C437" t="str">
            <v>MD</v>
          </cell>
          <cell r="D437" t="str">
            <v>Interior Lighting</v>
          </cell>
          <cell r="E437" t="str">
            <v>LED Linear Fixtures</v>
          </cell>
          <cell r="F437" t="str">
            <v>Commercial</v>
          </cell>
          <cell r="G437" t="str">
            <v>Y</v>
          </cell>
          <cell r="M437" t="str">
            <v>NC, REPL</v>
          </cell>
          <cell r="N437" t="str">
            <v>Average of typical T8 fluorescent fixtures</v>
          </cell>
          <cell r="O437">
            <v>2020</v>
          </cell>
          <cell r="P437">
            <v>2029</v>
          </cell>
          <cell r="Q437" t="str">
            <v>Small Office</v>
          </cell>
          <cell r="R437" t="str">
            <v/>
          </cell>
          <cell r="S437">
            <v>0</v>
          </cell>
          <cell r="T437">
            <v>0</v>
          </cell>
          <cell r="U437">
            <v>0</v>
          </cell>
          <cell r="V437">
            <v>0</v>
          </cell>
          <cell r="W437">
            <v>0.51253177733266952</v>
          </cell>
          <cell r="X437" t="str">
            <v>-</v>
          </cell>
          <cell r="Y437" t="str">
            <v>-</v>
          </cell>
          <cell r="Z437" t="e">
            <v>#VALUE!</v>
          </cell>
          <cell r="AA437">
            <v>0</v>
          </cell>
          <cell r="AB437">
            <v>0</v>
          </cell>
          <cell r="AC437">
            <v>0</v>
          </cell>
          <cell r="AD437">
            <v>0.85786955037121415</v>
          </cell>
          <cell r="AE437" t="str">
            <v>-</v>
          </cell>
          <cell r="AF437" t="e">
            <v>#VALUE!</v>
          </cell>
          <cell r="AG437">
            <v>0</v>
          </cell>
          <cell r="AH437">
            <v>0</v>
          </cell>
          <cell r="AI437">
            <v>0</v>
          </cell>
          <cell r="AJ437">
            <v>0</v>
          </cell>
          <cell r="AK437">
            <v>0</v>
          </cell>
          <cell r="AL437" t="str">
            <v>-</v>
          </cell>
          <cell r="AM437" t="str">
            <v>-</v>
          </cell>
          <cell r="AN437" t="str">
            <v/>
          </cell>
          <cell r="AO437">
            <v>0</v>
          </cell>
          <cell r="AP437" t="str">
            <v>-</v>
          </cell>
          <cell r="AQ437">
            <v>0</v>
          </cell>
          <cell r="AR437" t="str">
            <v>-</v>
          </cell>
          <cell r="AS437">
            <v>0</v>
          </cell>
          <cell r="AT437" t="str">
            <v/>
          </cell>
          <cell r="AU437">
            <v>0</v>
          </cell>
          <cell r="AV437" t="str">
            <v>-</v>
          </cell>
          <cell r="AW437">
            <v>0</v>
          </cell>
          <cell r="AX437" t="str">
            <v>-</v>
          </cell>
          <cell r="AY437">
            <v>0</v>
          </cell>
          <cell r="AZ437" t="str">
            <v/>
          </cell>
          <cell r="BA437">
            <v>0</v>
          </cell>
          <cell r="BB437" t="str">
            <v>-</v>
          </cell>
          <cell r="BC437">
            <v>0</v>
          </cell>
          <cell r="BD437" t="str">
            <v>-</v>
          </cell>
          <cell r="BE437">
            <v>0</v>
          </cell>
          <cell r="BF437" t="str">
            <v/>
          </cell>
          <cell r="BG437">
            <v>0</v>
          </cell>
          <cell r="BH437" t="str">
            <v>-</v>
          </cell>
          <cell r="BI437">
            <v>0</v>
          </cell>
          <cell r="BJ437" t="str">
            <v>-</v>
          </cell>
          <cell r="BK437">
            <v>0</v>
          </cell>
          <cell r="BL437">
            <v>0</v>
          </cell>
          <cell r="BM437" t="str">
            <v>-</v>
          </cell>
          <cell r="BN437">
            <v>16.594756057085959</v>
          </cell>
          <cell r="BO437" t="str">
            <v/>
          </cell>
          <cell r="BP437">
            <v>0</v>
          </cell>
          <cell r="BQ437">
            <v>0</v>
          </cell>
          <cell r="BR437" t="str">
            <v>-</v>
          </cell>
          <cell r="BS437">
            <v>0</v>
          </cell>
          <cell r="BT437">
            <v>0</v>
          </cell>
          <cell r="BU437" t="str">
            <v>-</v>
          </cell>
        </row>
        <row r="438">
          <cell r="A438" t="str">
            <v>321MD</v>
          </cell>
          <cell r="B438">
            <v>321</v>
          </cell>
          <cell r="C438" t="str">
            <v>MD</v>
          </cell>
          <cell r="D438" t="str">
            <v>Interior Lighting</v>
          </cell>
          <cell r="E438" t="str">
            <v>LED Linear Fixtures</v>
          </cell>
          <cell r="F438" t="str">
            <v>Commercial</v>
          </cell>
          <cell r="G438" t="str">
            <v>Y</v>
          </cell>
          <cell r="M438" t="str">
            <v>NC, REPL</v>
          </cell>
          <cell r="N438" t="str">
            <v>Average of typical T8 fluorescent fixtures</v>
          </cell>
          <cell r="O438">
            <v>2020</v>
          </cell>
          <cell r="P438">
            <v>2029</v>
          </cell>
          <cell r="Q438" t="str">
            <v>Small Office</v>
          </cell>
          <cell r="R438" t="str">
            <v/>
          </cell>
          <cell r="S438">
            <v>0</v>
          </cell>
          <cell r="T438">
            <v>0</v>
          </cell>
          <cell r="U438">
            <v>0</v>
          </cell>
          <cell r="V438">
            <v>0</v>
          </cell>
          <cell r="W438">
            <v>0.44436505094742446</v>
          </cell>
          <cell r="X438" t="str">
            <v>-</v>
          </cell>
          <cell r="Y438" t="str">
            <v>-</v>
          </cell>
          <cell r="Z438" t="e">
            <v>#VALUE!</v>
          </cell>
          <cell r="AA438">
            <v>0</v>
          </cell>
          <cell r="AB438">
            <v>0</v>
          </cell>
          <cell r="AC438">
            <v>0</v>
          </cell>
          <cell r="AD438">
            <v>0.98946891622977395</v>
          </cell>
          <cell r="AE438" t="str">
            <v>-</v>
          </cell>
          <cell r="AF438" t="e">
            <v>#VALUE!</v>
          </cell>
          <cell r="AG438">
            <v>0</v>
          </cell>
          <cell r="AH438">
            <v>0</v>
          </cell>
          <cell r="AI438">
            <v>0</v>
          </cell>
          <cell r="AJ438">
            <v>0</v>
          </cell>
          <cell r="AK438">
            <v>0</v>
          </cell>
          <cell r="AL438" t="str">
            <v>-</v>
          </cell>
          <cell r="AM438" t="str">
            <v>-</v>
          </cell>
          <cell r="AN438" t="str">
            <v/>
          </cell>
          <cell r="AO438">
            <v>0</v>
          </cell>
          <cell r="AP438" t="str">
            <v>-</v>
          </cell>
          <cell r="AQ438">
            <v>0</v>
          </cell>
          <cell r="AR438" t="str">
            <v>-</v>
          </cell>
          <cell r="AS438">
            <v>0</v>
          </cell>
          <cell r="AT438" t="str">
            <v/>
          </cell>
          <cell r="AU438">
            <v>0</v>
          </cell>
          <cell r="AV438" t="str">
            <v>-</v>
          </cell>
          <cell r="AW438">
            <v>0</v>
          </cell>
          <cell r="AX438" t="str">
            <v>-</v>
          </cell>
          <cell r="AY438">
            <v>0</v>
          </cell>
          <cell r="AZ438" t="str">
            <v/>
          </cell>
          <cell r="BA438">
            <v>0</v>
          </cell>
          <cell r="BB438" t="str">
            <v>-</v>
          </cell>
          <cell r="BC438">
            <v>0</v>
          </cell>
          <cell r="BD438" t="str">
            <v>-</v>
          </cell>
          <cell r="BE438">
            <v>0</v>
          </cell>
          <cell r="BF438" t="str">
            <v/>
          </cell>
          <cell r="BG438">
            <v>0</v>
          </cell>
          <cell r="BH438" t="str">
            <v>-</v>
          </cell>
          <cell r="BI438">
            <v>0</v>
          </cell>
          <cell r="BJ438" t="str">
            <v>-</v>
          </cell>
          <cell r="BK438">
            <v>0</v>
          </cell>
          <cell r="BL438">
            <v>0</v>
          </cell>
          <cell r="BM438" t="str">
            <v>-</v>
          </cell>
          <cell r="BN438">
            <v>16.594756057085959</v>
          </cell>
          <cell r="BO438" t="str">
            <v/>
          </cell>
          <cell r="BP438">
            <v>0</v>
          </cell>
          <cell r="BQ438">
            <v>0</v>
          </cell>
          <cell r="BR438" t="str">
            <v>-</v>
          </cell>
          <cell r="BS438">
            <v>0</v>
          </cell>
          <cell r="BT438">
            <v>0</v>
          </cell>
          <cell r="BU438" t="str">
            <v>-</v>
          </cell>
        </row>
        <row r="439">
          <cell r="A439" t="str">
            <v>322MD</v>
          </cell>
          <cell r="B439">
            <v>322</v>
          </cell>
          <cell r="C439" t="str">
            <v>MD</v>
          </cell>
          <cell r="D439" t="str">
            <v>Interior Lighting</v>
          </cell>
          <cell r="E439" t="str">
            <v>LED Linear Fixtures with Gas Secondary Fuel</v>
          </cell>
          <cell r="F439" t="str">
            <v>Commercial</v>
          </cell>
          <cell r="G439" t="str">
            <v>Y</v>
          </cell>
          <cell r="M439" t="str">
            <v>NC, REPL</v>
          </cell>
          <cell r="N439" t="str">
            <v>Average of typical T8 fluorescent fixtures</v>
          </cell>
          <cell r="O439">
            <v>2020</v>
          </cell>
          <cell r="P439">
            <v>2029</v>
          </cell>
          <cell r="Q439" t="str">
            <v>Small Office</v>
          </cell>
          <cell r="R439" t="str">
            <v/>
          </cell>
          <cell r="S439">
            <v>0</v>
          </cell>
          <cell r="T439">
            <v>0</v>
          </cell>
          <cell r="U439">
            <v>0</v>
          </cell>
          <cell r="V439">
            <v>0</v>
          </cell>
          <cell r="W439">
            <v>0.54328368397262961</v>
          </cell>
          <cell r="X439" t="str">
            <v>-</v>
          </cell>
          <cell r="Y439" t="str">
            <v>-</v>
          </cell>
          <cell r="Z439" t="e">
            <v>#VALUE!</v>
          </cell>
          <cell r="AA439">
            <v>0</v>
          </cell>
          <cell r="AB439">
            <v>0</v>
          </cell>
          <cell r="AC439">
            <v>0</v>
          </cell>
          <cell r="AD439">
            <v>0.80931089657661703</v>
          </cell>
          <cell r="AE439" t="str">
            <v>-</v>
          </cell>
          <cell r="AF439" t="e">
            <v>#VALUE!</v>
          </cell>
          <cell r="AG439">
            <v>0</v>
          </cell>
          <cell r="AH439">
            <v>0</v>
          </cell>
          <cell r="AI439">
            <v>0</v>
          </cell>
          <cell r="AJ439">
            <v>0</v>
          </cell>
          <cell r="AK439">
            <v>0</v>
          </cell>
          <cell r="AL439" t="str">
            <v>-</v>
          </cell>
          <cell r="AM439" t="str">
            <v>-</v>
          </cell>
          <cell r="AN439" t="str">
            <v/>
          </cell>
          <cell r="AO439">
            <v>0</v>
          </cell>
          <cell r="AP439" t="str">
            <v>-</v>
          </cell>
          <cell r="AQ439">
            <v>0</v>
          </cell>
          <cell r="AR439" t="str">
            <v>-</v>
          </cell>
          <cell r="AS439">
            <v>0</v>
          </cell>
          <cell r="AT439" t="str">
            <v/>
          </cell>
          <cell r="AU439">
            <v>0</v>
          </cell>
          <cell r="AV439" t="str">
            <v>-</v>
          </cell>
          <cell r="AW439">
            <v>0</v>
          </cell>
          <cell r="AX439" t="str">
            <v>-</v>
          </cell>
          <cell r="AY439">
            <v>0</v>
          </cell>
          <cell r="AZ439" t="str">
            <v/>
          </cell>
          <cell r="BA439">
            <v>0</v>
          </cell>
          <cell r="BB439" t="str">
            <v>-</v>
          </cell>
          <cell r="BC439">
            <v>0</v>
          </cell>
          <cell r="BD439" t="str">
            <v>-</v>
          </cell>
          <cell r="BE439">
            <v>0</v>
          </cell>
          <cell r="BF439" t="str">
            <v/>
          </cell>
          <cell r="BG439">
            <v>0</v>
          </cell>
          <cell r="BH439" t="str">
            <v>-</v>
          </cell>
          <cell r="BI439">
            <v>0</v>
          </cell>
          <cell r="BJ439" t="str">
            <v>-</v>
          </cell>
          <cell r="BK439">
            <v>0</v>
          </cell>
          <cell r="BL439">
            <v>0</v>
          </cell>
          <cell r="BM439" t="str">
            <v>-</v>
          </cell>
          <cell r="BN439">
            <v>16.594756057085959</v>
          </cell>
          <cell r="BO439" t="str">
            <v>G</v>
          </cell>
          <cell r="BP439">
            <v>0</v>
          </cell>
          <cell r="BQ439">
            <v>-1.3207547169811317E-3</v>
          </cell>
          <cell r="BR439" t="str">
            <v>-</v>
          </cell>
          <cell r="BS439">
            <v>0</v>
          </cell>
          <cell r="BT439">
            <v>0</v>
          </cell>
          <cell r="BU439" t="str">
            <v>-</v>
          </cell>
        </row>
        <row r="440">
          <cell r="A440" t="str">
            <v>323MD</v>
          </cell>
          <cell r="B440">
            <v>323</v>
          </cell>
          <cell r="C440" t="str">
            <v>MD</v>
          </cell>
          <cell r="D440" t="str">
            <v>Interior Lighting</v>
          </cell>
          <cell r="E440" t="str">
            <v>LED Linear Fixtures with Oil Secondary Fuel</v>
          </cell>
          <cell r="F440" t="str">
            <v>Commercial</v>
          </cell>
          <cell r="G440" t="str">
            <v>Y</v>
          </cell>
          <cell r="M440" t="str">
            <v>NC, REPL</v>
          </cell>
          <cell r="N440" t="str">
            <v>Average of typical T8 fluorescent fixtures</v>
          </cell>
          <cell r="O440">
            <v>2020</v>
          </cell>
          <cell r="P440">
            <v>2029</v>
          </cell>
          <cell r="Q440" t="str">
            <v>Small Office</v>
          </cell>
          <cell r="R440" t="str">
            <v/>
          </cell>
          <cell r="S440">
            <v>0</v>
          </cell>
          <cell r="T440">
            <v>0</v>
          </cell>
          <cell r="U440">
            <v>0</v>
          </cell>
          <cell r="V440">
            <v>0</v>
          </cell>
          <cell r="W440">
            <v>0.54328368397262961</v>
          </cell>
          <cell r="X440" t="str">
            <v>-</v>
          </cell>
          <cell r="Y440" t="str">
            <v>-</v>
          </cell>
          <cell r="Z440" t="e">
            <v>#VALUE!</v>
          </cell>
          <cell r="AA440">
            <v>0</v>
          </cell>
          <cell r="AB440">
            <v>0</v>
          </cell>
          <cell r="AC440">
            <v>0</v>
          </cell>
          <cell r="AD440">
            <v>0.80931089657661703</v>
          </cell>
          <cell r="AE440" t="str">
            <v>-</v>
          </cell>
          <cell r="AF440" t="e">
            <v>#VALUE!</v>
          </cell>
          <cell r="AG440">
            <v>0</v>
          </cell>
          <cell r="AH440">
            <v>0</v>
          </cell>
          <cell r="AI440">
            <v>0</v>
          </cell>
          <cell r="AJ440">
            <v>0</v>
          </cell>
          <cell r="AK440">
            <v>0</v>
          </cell>
          <cell r="AL440" t="str">
            <v>-</v>
          </cell>
          <cell r="AM440" t="str">
            <v>-</v>
          </cell>
          <cell r="AN440" t="str">
            <v/>
          </cell>
          <cell r="AO440">
            <v>0</v>
          </cell>
          <cell r="AP440" t="str">
            <v>-</v>
          </cell>
          <cell r="AQ440">
            <v>0</v>
          </cell>
          <cell r="AR440" t="str">
            <v>-</v>
          </cell>
          <cell r="AS440">
            <v>0</v>
          </cell>
          <cell r="AT440" t="str">
            <v/>
          </cell>
          <cell r="AU440">
            <v>0</v>
          </cell>
          <cell r="AV440" t="str">
            <v>-</v>
          </cell>
          <cell r="AW440">
            <v>0</v>
          </cell>
          <cell r="AX440" t="str">
            <v>-</v>
          </cell>
          <cell r="AY440">
            <v>0</v>
          </cell>
          <cell r="AZ440" t="str">
            <v/>
          </cell>
          <cell r="BA440">
            <v>0</v>
          </cell>
          <cell r="BB440" t="str">
            <v>-</v>
          </cell>
          <cell r="BC440">
            <v>0</v>
          </cell>
          <cell r="BD440" t="str">
            <v>-</v>
          </cell>
          <cell r="BE440">
            <v>0</v>
          </cell>
          <cell r="BF440" t="str">
            <v/>
          </cell>
          <cell r="BG440">
            <v>0</v>
          </cell>
          <cell r="BH440" t="str">
            <v>-</v>
          </cell>
          <cell r="BI440">
            <v>0</v>
          </cell>
          <cell r="BJ440" t="str">
            <v>-</v>
          </cell>
          <cell r="BK440">
            <v>0</v>
          </cell>
          <cell r="BL440">
            <v>0</v>
          </cell>
          <cell r="BM440" t="str">
            <v>-</v>
          </cell>
          <cell r="BN440">
            <v>16.594756057085959</v>
          </cell>
          <cell r="BO440" t="str">
            <v>O</v>
          </cell>
          <cell r="BP440">
            <v>0</v>
          </cell>
          <cell r="BQ440">
            <v>-1.3207547169811317E-3</v>
          </cell>
          <cell r="BR440" t="str">
            <v>-</v>
          </cell>
          <cell r="BS440">
            <v>0</v>
          </cell>
          <cell r="BT440">
            <v>0</v>
          </cell>
          <cell r="BU440" t="str">
            <v>-</v>
          </cell>
        </row>
        <row r="441">
          <cell r="A441" t="str">
            <v>324MD</v>
          </cell>
          <cell r="B441">
            <v>324</v>
          </cell>
          <cell r="C441" t="str">
            <v>MD</v>
          </cell>
          <cell r="D441" t="str">
            <v>Interior Lighting</v>
          </cell>
          <cell r="E441" t="str">
            <v>LED Linear Fixtures with Propane Secondary Fuel</v>
          </cell>
          <cell r="F441" t="str">
            <v>Commercial</v>
          </cell>
          <cell r="G441" t="str">
            <v>Y</v>
          </cell>
          <cell r="M441" t="str">
            <v>NC, REPL</v>
          </cell>
          <cell r="N441" t="str">
            <v>Average of typical T8 fluorescent fixtures</v>
          </cell>
          <cell r="O441">
            <v>2020</v>
          </cell>
          <cell r="P441">
            <v>2029</v>
          </cell>
          <cell r="Q441" t="str">
            <v>Small Office</v>
          </cell>
          <cell r="R441" t="str">
            <v/>
          </cell>
          <cell r="S441">
            <v>0</v>
          </cell>
          <cell r="T441">
            <v>0</v>
          </cell>
          <cell r="U441">
            <v>0</v>
          </cell>
          <cell r="V441">
            <v>0</v>
          </cell>
          <cell r="W441">
            <v>0.54328368397262961</v>
          </cell>
          <cell r="X441" t="str">
            <v>-</v>
          </cell>
          <cell r="Y441" t="str">
            <v>-</v>
          </cell>
          <cell r="Z441" t="e">
            <v>#VALUE!</v>
          </cell>
          <cell r="AA441">
            <v>0</v>
          </cell>
          <cell r="AB441">
            <v>0</v>
          </cell>
          <cell r="AC441">
            <v>0</v>
          </cell>
          <cell r="AD441">
            <v>0.80931089657661703</v>
          </cell>
          <cell r="AE441" t="str">
            <v>-</v>
          </cell>
          <cell r="AF441" t="e">
            <v>#VALUE!</v>
          </cell>
          <cell r="AG441">
            <v>0</v>
          </cell>
          <cell r="AH441">
            <v>0</v>
          </cell>
          <cell r="AI441">
            <v>0</v>
          </cell>
          <cell r="AJ441">
            <v>0</v>
          </cell>
          <cell r="AK441">
            <v>0</v>
          </cell>
          <cell r="AL441" t="str">
            <v>-</v>
          </cell>
          <cell r="AM441" t="str">
            <v>-</v>
          </cell>
          <cell r="AN441" t="str">
            <v/>
          </cell>
          <cell r="AO441">
            <v>0</v>
          </cell>
          <cell r="AP441" t="str">
            <v>-</v>
          </cell>
          <cell r="AQ441">
            <v>0</v>
          </cell>
          <cell r="AR441" t="str">
            <v>-</v>
          </cell>
          <cell r="AS441">
            <v>0</v>
          </cell>
          <cell r="AT441" t="str">
            <v/>
          </cell>
          <cell r="AU441">
            <v>0</v>
          </cell>
          <cell r="AV441" t="str">
            <v>-</v>
          </cell>
          <cell r="AW441">
            <v>0</v>
          </cell>
          <cell r="AX441" t="str">
            <v>-</v>
          </cell>
          <cell r="AY441">
            <v>0</v>
          </cell>
          <cell r="AZ441" t="str">
            <v/>
          </cell>
          <cell r="BA441">
            <v>0</v>
          </cell>
          <cell r="BB441" t="str">
            <v>-</v>
          </cell>
          <cell r="BC441">
            <v>0</v>
          </cell>
          <cell r="BD441" t="str">
            <v>-</v>
          </cell>
          <cell r="BE441">
            <v>0</v>
          </cell>
          <cell r="BF441" t="str">
            <v/>
          </cell>
          <cell r="BG441">
            <v>0</v>
          </cell>
          <cell r="BH441" t="str">
            <v>-</v>
          </cell>
          <cell r="BI441">
            <v>0</v>
          </cell>
          <cell r="BJ441" t="str">
            <v>-</v>
          </cell>
          <cell r="BK441">
            <v>0</v>
          </cell>
          <cell r="BL441">
            <v>0</v>
          </cell>
          <cell r="BM441" t="str">
            <v>-</v>
          </cell>
          <cell r="BN441">
            <v>16.594756057085959</v>
          </cell>
          <cell r="BO441" t="str">
            <v>Prp</v>
          </cell>
          <cell r="BP441">
            <v>0</v>
          </cell>
          <cell r="BQ441">
            <v>-1.3207547169811317E-3</v>
          </cell>
          <cell r="BR441" t="str">
            <v>-</v>
          </cell>
          <cell r="BS441">
            <v>0</v>
          </cell>
          <cell r="BT441">
            <v>0</v>
          </cell>
          <cell r="BU441" t="str">
            <v>-</v>
          </cell>
        </row>
        <row r="442">
          <cell r="A442" t="str">
            <v>325RET</v>
          </cell>
          <cell r="B442">
            <v>325</v>
          </cell>
          <cell r="C442" t="str">
            <v>RET</v>
          </cell>
          <cell r="D442" t="str">
            <v>Interior Lighting</v>
          </cell>
          <cell r="E442" t="str">
            <v>LED Tube Replacement Lamps</v>
          </cell>
          <cell r="F442" t="str">
            <v>Commercial</v>
          </cell>
          <cell r="G442" t="str">
            <v>Y</v>
          </cell>
          <cell r="M442" t="str">
            <v>RET</v>
          </cell>
          <cell r="N442" t="str">
            <v>Average of typical T8 fluorescent fixtures</v>
          </cell>
          <cell r="O442">
            <v>2020</v>
          </cell>
          <cell r="P442">
            <v>2029</v>
          </cell>
          <cell r="Q442" t="str">
            <v>Small Office</v>
          </cell>
          <cell r="R442" t="str">
            <v/>
          </cell>
          <cell r="S442">
            <v>0</v>
          </cell>
          <cell r="T442">
            <v>0</v>
          </cell>
          <cell r="U442">
            <v>0</v>
          </cell>
          <cell r="V442">
            <v>0</v>
          </cell>
          <cell r="W442">
            <v>0.569046280682031</v>
          </cell>
          <cell r="X442" t="str">
            <v>-</v>
          </cell>
          <cell r="Y442" t="str">
            <v>NY TRM V6.1</v>
          </cell>
          <cell r="Z442" t="e">
            <v>#VALUE!</v>
          </cell>
          <cell r="AA442">
            <v>0</v>
          </cell>
          <cell r="AB442">
            <v>0</v>
          </cell>
          <cell r="AC442">
            <v>0</v>
          </cell>
          <cell r="AD442">
            <v>0.11584090497537781</v>
          </cell>
          <cell r="AE442" t="str">
            <v>MN TRM 2018</v>
          </cell>
          <cell r="AF442" t="e">
            <v>#VALUE!</v>
          </cell>
          <cell r="AG442">
            <v>0</v>
          </cell>
          <cell r="AH442">
            <v>0</v>
          </cell>
          <cell r="AI442">
            <v>0</v>
          </cell>
          <cell r="AJ442">
            <v>0</v>
          </cell>
          <cell r="AK442">
            <v>0</v>
          </cell>
          <cell r="AL442" t="str">
            <v>-</v>
          </cell>
          <cell r="AM442" t="str">
            <v>-</v>
          </cell>
          <cell r="AN442" t="str">
            <v/>
          </cell>
          <cell r="AO442">
            <v>0</v>
          </cell>
          <cell r="AP442" t="str">
            <v>-</v>
          </cell>
          <cell r="AQ442">
            <v>0</v>
          </cell>
          <cell r="AR442" t="str">
            <v>-</v>
          </cell>
          <cell r="AS442">
            <v>0</v>
          </cell>
          <cell r="AT442" t="str">
            <v/>
          </cell>
          <cell r="AU442">
            <v>0</v>
          </cell>
          <cell r="AV442" t="str">
            <v>-</v>
          </cell>
          <cell r="AW442">
            <v>0</v>
          </cell>
          <cell r="AX442" t="str">
            <v>-</v>
          </cell>
          <cell r="AY442">
            <v>0</v>
          </cell>
          <cell r="AZ442" t="str">
            <v/>
          </cell>
          <cell r="BA442">
            <v>0</v>
          </cell>
          <cell r="BB442" t="str">
            <v>-</v>
          </cell>
          <cell r="BC442">
            <v>0</v>
          </cell>
          <cell r="BD442" t="str">
            <v>-</v>
          </cell>
          <cell r="BE442">
            <v>0</v>
          </cell>
          <cell r="BF442" t="str">
            <v/>
          </cell>
          <cell r="BG442">
            <v>0</v>
          </cell>
          <cell r="BH442" t="str">
            <v>-</v>
          </cell>
          <cell r="BI442">
            <v>0</v>
          </cell>
          <cell r="BJ442" t="str">
            <v>-</v>
          </cell>
          <cell r="BK442">
            <v>0</v>
          </cell>
          <cell r="BL442">
            <v>0</v>
          </cell>
          <cell r="BM442" t="str">
            <v>-</v>
          </cell>
          <cell r="BN442">
            <v>11.3</v>
          </cell>
          <cell r="BO442" t="str">
            <v/>
          </cell>
          <cell r="BP442">
            <v>0</v>
          </cell>
          <cell r="BQ442">
            <v>0</v>
          </cell>
          <cell r="BR442" t="str">
            <v>-</v>
          </cell>
          <cell r="BS442">
            <v>0</v>
          </cell>
          <cell r="BT442">
            <v>0</v>
          </cell>
          <cell r="BU442" t="str">
            <v>-</v>
          </cell>
        </row>
        <row r="443">
          <cell r="A443" t="str">
            <v>326RET</v>
          </cell>
          <cell r="B443">
            <v>326</v>
          </cell>
          <cell r="C443" t="str">
            <v>RET</v>
          </cell>
          <cell r="D443" t="str">
            <v>Interior Lighting</v>
          </cell>
          <cell r="E443" t="str">
            <v>LED Tube Replacement Lamps</v>
          </cell>
          <cell r="F443" t="str">
            <v>Commercial</v>
          </cell>
          <cell r="G443" t="str">
            <v>Y</v>
          </cell>
          <cell r="M443" t="str">
            <v>RET</v>
          </cell>
          <cell r="N443" t="str">
            <v>Average of typical T8 fluorescent fixtures</v>
          </cell>
          <cell r="O443">
            <v>2020</v>
          </cell>
          <cell r="P443">
            <v>2029</v>
          </cell>
          <cell r="Q443" t="str">
            <v>Small Office</v>
          </cell>
          <cell r="R443" t="str">
            <v/>
          </cell>
          <cell r="S443">
            <v>0</v>
          </cell>
          <cell r="T443">
            <v>0</v>
          </cell>
          <cell r="U443">
            <v>0</v>
          </cell>
          <cell r="V443">
            <v>0</v>
          </cell>
          <cell r="W443">
            <v>0.49336312535132093</v>
          </cell>
          <cell r="X443" t="str">
            <v>-</v>
          </cell>
          <cell r="Y443" t="str">
            <v>-</v>
          </cell>
          <cell r="Z443" t="e">
            <v>#VALUE!</v>
          </cell>
          <cell r="AA443">
            <v>0</v>
          </cell>
          <cell r="AB443">
            <v>0</v>
          </cell>
          <cell r="AC443">
            <v>0</v>
          </cell>
          <cell r="AD443">
            <v>0.133611193743227</v>
          </cell>
          <cell r="AE443" t="str">
            <v>-</v>
          </cell>
          <cell r="AF443" t="e">
            <v>#VALUE!</v>
          </cell>
          <cell r="AG443">
            <v>0</v>
          </cell>
          <cell r="AH443">
            <v>0</v>
          </cell>
          <cell r="AI443">
            <v>0</v>
          </cell>
          <cell r="AJ443">
            <v>0</v>
          </cell>
          <cell r="AK443">
            <v>0</v>
          </cell>
          <cell r="AL443" t="str">
            <v>-</v>
          </cell>
          <cell r="AM443" t="str">
            <v>-</v>
          </cell>
          <cell r="AN443" t="str">
            <v/>
          </cell>
          <cell r="AO443">
            <v>0</v>
          </cell>
          <cell r="AP443" t="str">
            <v>-</v>
          </cell>
          <cell r="AQ443">
            <v>0</v>
          </cell>
          <cell r="AR443" t="str">
            <v>-</v>
          </cell>
          <cell r="AS443">
            <v>0</v>
          </cell>
          <cell r="AT443" t="str">
            <v/>
          </cell>
          <cell r="AU443">
            <v>0</v>
          </cell>
          <cell r="AV443" t="str">
            <v>-</v>
          </cell>
          <cell r="AW443">
            <v>0</v>
          </cell>
          <cell r="AX443" t="str">
            <v>-</v>
          </cell>
          <cell r="AY443">
            <v>0</v>
          </cell>
          <cell r="AZ443" t="str">
            <v/>
          </cell>
          <cell r="BA443">
            <v>0</v>
          </cell>
          <cell r="BB443" t="str">
            <v>-</v>
          </cell>
          <cell r="BC443">
            <v>0</v>
          </cell>
          <cell r="BD443" t="str">
            <v>-</v>
          </cell>
          <cell r="BE443">
            <v>0</v>
          </cell>
          <cell r="BF443" t="str">
            <v/>
          </cell>
          <cell r="BG443">
            <v>0</v>
          </cell>
          <cell r="BH443" t="str">
            <v>-</v>
          </cell>
          <cell r="BI443">
            <v>0</v>
          </cell>
          <cell r="BJ443" t="str">
            <v>-</v>
          </cell>
          <cell r="BK443">
            <v>0</v>
          </cell>
          <cell r="BL443">
            <v>0</v>
          </cell>
          <cell r="BM443" t="str">
            <v>-</v>
          </cell>
          <cell r="BN443">
            <v>11.3</v>
          </cell>
          <cell r="BO443" t="str">
            <v/>
          </cell>
          <cell r="BP443">
            <v>0</v>
          </cell>
          <cell r="BQ443">
            <v>0</v>
          </cell>
          <cell r="BR443" t="str">
            <v>-</v>
          </cell>
          <cell r="BS443">
            <v>0</v>
          </cell>
          <cell r="BT443">
            <v>0</v>
          </cell>
          <cell r="BU443" t="str">
            <v>-</v>
          </cell>
        </row>
        <row r="444">
          <cell r="A444" t="str">
            <v>327RET</v>
          </cell>
          <cell r="B444">
            <v>327</v>
          </cell>
          <cell r="C444" t="str">
            <v>RET</v>
          </cell>
          <cell r="D444" t="str">
            <v>Interior Lighting</v>
          </cell>
          <cell r="E444" t="str">
            <v>LED Tube Replacement Lamps with Gas Secondary Fuel</v>
          </cell>
          <cell r="F444" t="str">
            <v>Commercial</v>
          </cell>
          <cell r="G444" t="str">
            <v>Y</v>
          </cell>
          <cell r="M444" t="str">
            <v>RET</v>
          </cell>
          <cell r="N444" t="str">
            <v>Average of typical T8 fluorescent fixtures</v>
          </cell>
          <cell r="O444">
            <v>2020</v>
          </cell>
          <cell r="P444">
            <v>2029</v>
          </cell>
          <cell r="Q444" t="str">
            <v>Small Office</v>
          </cell>
          <cell r="R444" t="str">
            <v/>
          </cell>
          <cell r="S444">
            <v>0</v>
          </cell>
          <cell r="T444">
            <v>0</v>
          </cell>
          <cell r="U444">
            <v>0</v>
          </cell>
          <cell r="V444">
            <v>0</v>
          </cell>
          <cell r="W444">
            <v>0.60318905752295293</v>
          </cell>
          <cell r="X444" t="str">
            <v>-</v>
          </cell>
          <cell r="Y444" t="str">
            <v>-</v>
          </cell>
          <cell r="Z444" t="e">
            <v>#VALUE!</v>
          </cell>
          <cell r="AA444">
            <v>0</v>
          </cell>
          <cell r="AB444">
            <v>0</v>
          </cell>
          <cell r="AC444">
            <v>0</v>
          </cell>
          <cell r="AD444">
            <v>0.10928387261828094</v>
          </cell>
          <cell r="AE444" t="str">
            <v>-</v>
          </cell>
          <cell r="AF444" t="e">
            <v>#VALUE!</v>
          </cell>
          <cell r="AG444">
            <v>0</v>
          </cell>
          <cell r="AH444">
            <v>0</v>
          </cell>
          <cell r="AI444">
            <v>0</v>
          </cell>
          <cell r="AJ444">
            <v>0</v>
          </cell>
          <cell r="AK444">
            <v>0</v>
          </cell>
          <cell r="AL444" t="str">
            <v>-</v>
          </cell>
          <cell r="AM444" t="str">
            <v>-</v>
          </cell>
          <cell r="AN444" t="str">
            <v/>
          </cell>
          <cell r="AO444">
            <v>0</v>
          </cell>
          <cell r="AP444" t="str">
            <v>-</v>
          </cell>
          <cell r="AQ444">
            <v>0</v>
          </cell>
          <cell r="AR444" t="str">
            <v>-</v>
          </cell>
          <cell r="AS444">
            <v>0</v>
          </cell>
          <cell r="AT444" t="str">
            <v/>
          </cell>
          <cell r="AU444">
            <v>0</v>
          </cell>
          <cell r="AV444" t="str">
            <v>-</v>
          </cell>
          <cell r="AW444">
            <v>0</v>
          </cell>
          <cell r="AX444" t="str">
            <v>-</v>
          </cell>
          <cell r="AY444">
            <v>0</v>
          </cell>
          <cell r="AZ444" t="str">
            <v/>
          </cell>
          <cell r="BA444">
            <v>0</v>
          </cell>
          <cell r="BB444" t="str">
            <v>-</v>
          </cell>
          <cell r="BC444">
            <v>0</v>
          </cell>
          <cell r="BD444" t="str">
            <v>-</v>
          </cell>
          <cell r="BE444">
            <v>0</v>
          </cell>
          <cell r="BF444" t="str">
            <v/>
          </cell>
          <cell r="BG444">
            <v>0</v>
          </cell>
          <cell r="BH444" t="str">
            <v>-</v>
          </cell>
          <cell r="BI444">
            <v>0</v>
          </cell>
          <cell r="BJ444" t="str">
            <v>-</v>
          </cell>
          <cell r="BK444">
            <v>0</v>
          </cell>
          <cell r="BL444">
            <v>0</v>
          </cell>
          <cell r="BM444" t="str">
            <v>-</v>
          </cell>
          <cell r="BN444">
            <v>11.3</v>
          </cell>
          <cell r="BO444" t="str">
            <v>G</v>
          </cell>
          <cell r="BP444">
            <v>0</v>
          </cell>
          <cell r="BQ444">
            <v>-1.320754716981132E-3</v>
          </cell>
          <cell r="BR444" t="str">
            <v>-</v>
          </cell>
          <cell r="BS444">
            <v>0</v>
          </cell>
          <cell r="BT444">
            <v>0</v>
          </cell>
          <cell r="BU444" t="str">
            <v>-</v>
          </cell>
        </row>
        <row r="445">
          <cell r="A445" t="str">
            <v>328RET</v>
          </cell>
          <cell r="B445">
            <v>328</v>
          </cell>
          <cell r="C445" t="str">
            <v>RET</v>
          </cell>
          <cell r="D445" t="str">
            <v>Interior Lighting</v>
          </cell>
          <cell r="E445" t="str">
            <v>LED Tube Replacement Lamps with Oil Secondary Fuel</v>
          </cell>
          <cell r="F445" t="str">
            <v>Commercial</v>
          </cell>
          <cell r="G445" t="str">
            <v>Y</v>
          </cell>
          <cell r="M445" t="str">
            <v>RET</v>
          </cell>
          <cell r="N445" t="str">
            <v>Average of typical T8 fluorescent fixtures</v>
          </cell>
          <cell r="O445">
            <v>2020</v>
          </cell>
          <cell r="P445">
            <v>2029</v>
          </cell>
          <cell r="Q445" t="str">
            <v>Small Office</v>
          </cell>
          <cell r="R445" t="str">
            <v/>
          </cell>
          <cell r="S445">
            <v>0</v>
          </cell>
          <cell r="T445">
            <v>0</v>
          </cell>
          <cell r="U445">
            <v>0</v>
          </cell>
          <cell r="V445">
            <v>0</v>
          </cell>
          <cell r="W445">
            <v>0.60318905752295293</v>
          </cell>
          <cell r="X445" t="str">
            <v>-</v>
          </cell>
          <cell r="Y445" t="str">
            <v>-</v>
          </cell>
          <cell r="Z445" t="e">
            <v>#VALUE!</v>
          </cell>
          <cell r="AA445">
            <v>0</v>
          </cell>
          <cell r="AB445">
            <v>0</v>
          </cell>
          <cell r="AC445">
            <v>0</v>
          </cell>
          <cell r="AD445">
            <v>0.10928387261828094</v>
          </cell>
          <cell r="AE445" t="str">
            <v>-</v>
          </cell>
          <cell r="AF445" t="e">
            <v>#VALUE!</v>
          </cell>
          <cell r="AG445">
            <v>0</v>
          </cell>
          <cell r="AH445">
            <v>0</v>
          </cell>
          <cell r="AI445">
            <v>0</v>
          </cell>
          <cell r="AJ445">
            <v>0</v>
          </cell>
          <cell r="AK445">
            <v>0</v>
          </cell>
          <cell r="AL445" t="str">
            <v>-</v>
          </cell>
          <cell r="AM445" t="str">
            <v>-</v>
          </cell>
          <cell r="AN445" t="str">
            <v/>
          </cell>
          <cell r="AO445">
            <v>0</v>
          </cell>
          <cell r="AP445" t="str">
            <v>-</v>
          </cell>
          <cell r="AQ445">
            <v>0</v>
          </cell>
          <cell r="AR445" t="str">
            <v>-</v>
          </cell>
          <cell r="AS445">
            <v>0</v>
          </cell>
          <cell r="AT445" t="str">
            <v/>
          </cell>
          <cell r="AU445">
            <v>0</v>
          </cell>
          <cell r="AV445" t="str">
            <v>-</v>
          </cell>
          <cell r="AW445">
            <v>0</v>
          </cell>
          <cell r="AX445" t="str">
            <v>-</v>
          </cell>
          <cell r="AY445">
            <v>0</v>
          </cell>
          <cell r="AZ445" t="str">
            <v/>
          </cell>
          <cell r="BA445">
            <v>0</v>
          </cell>
          <cell r="BB445" t="str">
            <v>-</v>
          </cell>
          <cell r="BC445">
            <v>0</v>
          </cell>
          <cell r="BD445" t="str">
            <v>-</v>
          </cell>
          <cell r="BE445">
            <v>0</v>
          </cell>
          <cell r="BF445" t="str">
            <v/>
          </cell>
          <cell r="BG445">
            <v>0</v>
          </cell>
          <cell r="BH445" t="str">
            <v>-</v>
          </cell>
          <cell r="BI445">
            <v>0</v>
          </cell>
          <cell r="BJ445" t="str">
            <v>-</v>
          </cell>
          <cell r="BK445">
            <v>0</v>
          </cell>
          <cell r="BL445">
            <v>0</v>
          </cell>
          <cell r="BM445" t="str">
            <v>-</v>
          </cell>
          <cell r="BN445">
            <v>11.3</v>
          </cell>
          <cell r="BO445" t="str">
            <v>O</v>
          </cell>
          <cell r="BP445">
            <v>0</v>
          </cell>
          <cell r="BQ445">
            <v>-1.320754716981132E-3</v>
          </cell>
          <cell r="BR445" t="str">
            <v>-</v>
          </cell>
          <cell r="BS445">
            <v>0</v>
          </cell>
          <cell r="BT445">
            <v>0</v>
          </cell>
          <cell r="BU445" t="str">
            <v>-</v>
          </cell>
        </row>
        <row r="446">
          <cell r="A446" t="str">
            <v>329RET</v>
          </cell>
          <cell r="B446">
            <v>329</v>
          </cell>
          <cell r="C446" t="str">
            <v>RET</v>
          </cell>
          <cell r="D446" t="str">
            <v>Interior Lighting</v>
          </cell>
          <cell r="E446" t="str">
            <v>LED Tube Replacement Lamps with Propane Secondary Fuel</v>
          </cell>
          <cell r="F446" t="str">
            <v>Commercial</v>
          </cell>
          <cell r="G446" t="str">
            <v>Y</v>
          </cell>
          <cell r="M446" t="str">
            <v>RET</v>
          </cell>
          <cell r="N446" t="str">
            <v>Average of typical T8 fluorescent fixtures</v>
          </cell>
          <cell r="O446">
            <v>2020</v>
          </cell>
          <cell r="P446">
            <v>2029</v>
          </cell>
          <cell r="Q446" t="str">
            <v>Small Office</v>
          </cell>
          <cell r="R446" t="str">
            <v/>
          </cell>
          <cell r="S446">
            <v>0</v>
          </cell>
          <cell r="T446">
            <v>0</v>
          </cell>
          <cell r="U446">
            <v>0</v>
          </cell>
          <cell r="V446">
            <v>0</v>
          </cell>
          <cell r="W446">
            <v>0.60318905752295293</v>
          </cell>
          <cell r="X446" t="str">
            <v>-</v>
          </cell>
          <cell r="Y446" t="str">
            <v>-</v>
          </cell>
          <cell r="Z446" t="e">
            <v>#VALUE!</v>
          </cell>
          <cell r="AA446">
            <v>0</v>
          </cell>
          <cell r="AB446">
            <v>0</v>
          </cell>
          <cell r="AC446">
            <v>0</v>
          </cell>
          <cell r="AD446">
            <v>0.10928387261828094</v>
          </cell>
          <cell r="AE446" t="str">
            <v>-</v>
          </cell>
          <cell r="AF446" t="e">
            <v>#VALUE!</v>
          </cell>
          <cell r="AG446">
            <v>0</v>
          </cell>
          <cell r="AH446">
            <v>0</v>
          </cell>
          <cell r="AI446">
            <v>0</v>
          </cell>
          <cell r="AJ446">
            <v>0</v>
          </cell>
          <cell r="AK446">
            <v>0</v>
          </cell>
          <cell r="AL446" t="str">
            <v>-</v>
          </cell>
          <cell r="AM446" t="str">
            <v>-</v>
          </cell>
          <cell r="AN446" t="str">
            <v/>
          </cell>
          <cell r="AO446">
            <v>0</v>
          </cell>
          <cell r="AP446" t="str">
            <v>-</v>
          </cell>
          <cell r="AQ446">
            <v>0</v>
          </cell>
          <cell r="AR446" t="str">
            <v>-</v>
          </cell>
          <cell r="AS446">
            <v>0</v>
          </cell>
          <cell r="AT446" t="str">
            <v/>
          </cell>
          <cell r="AU446">
            <v>0</v>
          </cell>
          <cell r="AV446" t="str">
            <v>-</v>
          </cell>
          <cell r="AW446">
            <v>0</v>
          </cell>
          <cell r="AX446" t="str">
            <v>-</v>
          </cell>
          <cell r="AY446">
            <v>0</v>
          </cell>
          <cell r="AZ446" t="str">
            <v/>
          </cell>
          <cell r="BA446">
            <v>0</v>
          </cell>
          <cell r="BB446" t="str">
            <v>-</v>
          </cell>
          <cell r="BC446">
            <v>0</v>
          </cell>
          <cell r="BD446" t="str">
            <v>-</v>
          </cell>
          <cell r="BE446">
            <v>0</v>
          </cell>
          <cell r="BF446" t="str">
            <v/>
          </cell>
          <cell r="BG446">
            <v>0</v>
          </cell>
          <cell r="BH446" t="str">
            <v>-</v>
          </cell>
          <cell r="BI446">
            <v>0</v>
          </cell>
          <cell r="BJ446" t="str">
            <v>-</v>
          </cell>
          <cell r="BK446">
            <v>0</v>
          </cell>
          <cell r="BL446">
            <v>0</v>
          </cell>
          <cell r="BM446" t="str">
            <v>-</v>
          </cell>
          <cell r="BN446">
            <v>11.3</v>
          </cell>
          <cell r="BO446" t="str">
            <v>Prp</v>
          </cell>
          <cell r="BP446">
            <v>0</v>
          </cell>
          <cell r="BQ446">
            <v>-1.320754716981132E-3</v>
          </cell>
          <cell r="BR446" t="str">
            <v>-</v>
          </cell>
          <cell r="BS446">
            <v>0</v>
          </cell>
          <cell r="BT446">
            <v>0</v>
          </cell>
          <cell r="BU446" t="str">
            <v>-</v>
          </cell>
        </row>
        <row r="447">
          <cell r="A447" t="str">
            <v>325MD</v>
          </cell>
          <cell r="B447">
            <v>325</v>
          </cell>
          <cell r="C447" t="str">
            <v>MD</v>
          </cell>
          <cell r="D447" t="str">
            <v>Interior Lighting</v>
          </cell>
          <cell r="E447" t="str">
            <v>LED Tube Replacement Lamps</v>
          </cell>
          <cell r="F447" t="str">
            <v>Commercial</v>
          </cell>
          <cell r="G447" t="str">
            <v>Y</v>
          </cell>
          <cell r="M447" t="str">
            <v>REPL</v>
          </cell>
          <cell r="N447" t="str">
            <v>Average of typical T8 fluorescent fixtures</v>
          </cell>
          <cell r="O447">
            <v>2020</v>
          </cell>
          <cell r="P447">
            <v>2029</v>
          </cell>
          <cell r="Q447" t="str">
            <v>Small Office</v>
          </cell>
          <cell r="R447" t="str">
            <v/>
          </cell>
          <cell r="S447">
            <v>0</v>
          </cell>
          <cell r="T447">
            <v>0</v>
          </cell>
          <cell r="U447">
            <v>0</v>
          </cell>
          <cell r="V447">
            <v>0</v>
          </cell>
          <cell r="W447">
            <v>0.569046280682031</v>
          </cell>
          <cell r="X447" t="str">
            <v>-</v>
          </cell>
          <cell r="Y447" t="str">
            <v>-</v>
          </cell>
          <cell r="Z447" t="e">
            <v>#VALUE!</v>
          </cell>
          <cell r="AA447">
            <v>0</v>
          </cell>
          <cell r="AB447">
            <v>0</v>
          </cell>
          <cell r="AC447">
            <v>0</v>
          </cell>
          <cell r="AD447">
            <v>0.11584090497537781</v>
          </cell>
          <cell r="AE447" t="str">
            <v>-</v>
          </cell>
          <cell r="AF447" t="e">
            <v>#VALUE!</v>
          </cell>
          <cell r="AG447">
            <v>0</v>
          </cell>
          <cell r="AH447">
            <v>0</v>
          </cell>
          <cell r="AI447">
            <v>0</v>
          </cell>
          <cell r="AJ447">
            <v>0</v>
          </cell>
          <cell r="AK447">
            <v>0</v>
          </cell>
          <cell r="AL447" t="str">
            <v>-</v>
          </cell>
          <cell r="AM447" t="str">
            <v>-</v>
          </cell>
          <cell r="AN447" t="str">
            <v/>
          </cell>
          <cell r="AO447">
            <v>0</v>
          </cell>
          <cell r="AP447" t="str">
            <v>-</v>
          </cell>
          <cell r="AQ447">
            <v>0</v>
          </cell>
          <cell r="AR447" t="str">
            <v>-</v>
          </cell>
          <cell r="AS447">
            <v>0</v>
          </cell>
          <cell r="AT447" t="str">
            <v/>
          </cell>
          <cell r="AU447">
            <v>0</v>
          </cell>
          <cell r="AV447" t="str">
            <v>-</v>
          </cell>
          <cell r="AW447">
            <v>0</v>
          </cell>
          <cell r="AX447" t="str">
            <v>-</v>
          </cell>
          <cell r="AY447">
            <v>0</v>
          </cell>
          <cell r="AZ447" t="str">
            <v/>
          </cell>
          <cell r="BA447">
            <v>0</v>
          </cell>
          <cell r="BB447" t="str">
            <v>-</v>
          </cell>
          <cell r="BC447">
            <v>0</v>
          </cell>
          <cell r="BD447" t="str">
            <v>-</v>
          </cell>
          <cell r="BE447">
            <v>0</v>
          </cell>
          <cell r="BF447" t="str">
            <v/>
          </cell>
          <cell r="BG447">
            <v>0</v>
          </cell>
          <cell r="BH447" t="str">
            <v>-</v>
          </cell>
          <cell r="BI447">
            <v>0</v>
          </cell>
          <cell r="BJ447" t="str">
            <v>-</v>
          </cell>
          <cell r="BK447">
            <v>0</v>
          </cell>
          <cell r="BL447">
            <v>0</v>
          </cell>
          <cell r="BM447" t="str">
            <v>-</v>
          </cell>
          <cell r="BN447">
            <v>11.3</v>
          </cell>
          <cell r="BO447" t="str">
            <v/>
          </cell>
          <cell r="BP447">
            <v>0</v>
          </cell>
          <cell r="BQ447">
            <v>0</v>
          </cell>
          <cell r="BR447" t="str">
            <v>-</v>
          </cell>
          <cell r="BS447">
            <v>0</v>
          </cell>
          <cell r="BT447">
            <v>0</v>
          </cell>
          <cell r="BU447" t="str">
            <v>-</v>
          </cell>
        </row>
        <row r="448">
          <cell r="A448" t="str">
            <v>326MD</v>
          </cell>
          <cell r="B448">
            <v>326</v>
          </cell>
          <cell r="C448" t="str">
            <v>MD</v>
          </cell>
          <cell r="D448" t="str">
            <v>Interior Lighting</v>
          </cell>
          <cell r="E448" t="str">
            <v>LED Tube Replacement Lamps</v>
          </cell>
          <cell r="F448" t="str">
            <v>Commercial</v>
          </cell>
          <cell r="G448" t="str">
            <v>Y</v>
          </cell>
          <cell r="M448" t="str">
            <v>REPL</v>
          </cell>
          <cell r="N448" t="str">
            <v>Average of typical T8 fluorescent fixtures</v>
          </cell>
          <cell r="O448">
            <v>2020</v>
          </cell>
          <cell r="P448">
            <v>2029</v>
          </cell>
          <cell r="Q448" t="str">
            <v>Small Office</v>
          </cell>
          <cell r="R448" t="str">
            <v/>
          </cell>
          <cell r="S448">
            <v>0</v>
          </cell>
          <cell r="T448">
            <v>0</v>
          </cell>
          <cell r="U448">
            <v>0</v>
          </cell>
          <cell r="V448">
            <v>0</v>
          </cell>
          <cell r="W448">
            <v>0.49336312535132093</v>
          </cell>
          <cell r="X448" t="str">
            <v>-</v>
          </cell>
          <cell r="Y448" t="str">
            <v>-</v>
          </cell>
          <cell r="Z448" t="e">
            <v>#VALUE!</v>
          </cell>
          <cell r="AA448">
            <v>0</v>
          </cell>
          <cell r="AB448">
            <v>0</v>
          </cell>
          <cell r="AC448">
            <v>0</v>
          </cell>
          <cell r="AD448">
            <v>0.133611193743227</v>
          </cell>
          <cell r="AE448" t="str">
            <v>-</v>
          </cell>
          <cell r="AF448" t="e">
            <v>#VALUE!</v>
          </cell>
          <cell r="AG448">
            <v>0</v>
          </cell>
          <cell r="AH448">
            <v>0</v>
          </cell>
          <cell r="AI448">
            <v>0</v>
          </cell>
          <cell r="AJ448">
            <v>0</v>
          </cell>
          <cell r="AK448">
            <v>0</v>
          </cell>
          <cell r="AL448" t="str">
            <v>-</v>
          </cell>
          <cell r="AM448" t="str">
            <v>-</v>
          </cell>
          <cell r="AN448" t="str">
            <v/>
          </cell>
          <cell r="AO448">
            <v>0</v>
          </cell>
          <cell r="AP448" t="str">
            <v>-</v>
          </cell>
          <cell r="AQ448">
            <v>0</v>
          </cell>
          <cell r="AR448" t="str">
            <v>-</v>
          </cell>
          <cell r="AS448">
            <v>0</v>
          </cell>
          <cell r="AT448" t="str">
            <v/>
          </cell>
          <cell r="AU448">
            <v>0</v>
          </cell>
          <cell r="AV448" t="str">
            <v>-</v>
          </cell>
          <cell r="AW448">
            <v>0</v>
          </cell>
          <cell r="AX448" t="str">
            <v>-</v>
          </cell>
          <cell r="AY448">
            <v>0</v>
          </cell>
          <cell r="AZ448" t="str">
            <v/>
          </cell>
          <cell r="BA448">
            <v>0</v>
          </cell>
          <cell r="BB448" t="str">
            <v>-</v>
          </cell>
          <cell r="BC448">
            <v>0</v>
          </cell>
          <cell r="BD448" t="str">
            <v>-</v>
          </cell>
          <cell r="BE448">
            <v>0</v>
          </cell>
          <cell r="BF448" t="str">
            <v/>
          </cell>
          <cell r="BG448">
            <v>0</v>
          </cell>
          <cell r="BH448" t="str">
            <v>-</v>
          </cell>
          <cell r="BI448">
            <v>0</v>
          </cell>
          <cell r="BJ448" t="str">
            <v>-</v>
          </cell>
          <cell r="BK448">
            <v>0</v>
          </cell>
          <cell r="BL448">
            <v>0</v>
          </cell>
          <cell r="BM448" t="str">
            <v>-</v>
          </cell>
          <cell r="BN448">
            <v>11.3</v>
          </cell>
          <cell r="BO448" t="str">
            <v/>
          </cell>
          <cell r="BP448">
            <v>0</v>
          </cell>
          <cell r="BQ448">
            <v>0</v>
          </cell>
          <cell r="BR448" t="str">
            <v>-</v>
          </cell>
          <cell r="BS448">
            <v>0</v>
          </cell>
          <cell r="BT448">
            <v>0</v>
          </cell>
          <cell r="BU448" t="str">
            <v>-</v>
          </cell>
        </row>
        <row r="449">
          <cell r="A449" t="str">
            <v>327MD</v>
          </cell>
          <cell r="B449">
            <v>327</v>
          </cell>
          <cell r="C449" t="str">
            <v>MD</v>
          </cell>
          <cell r="D449" t="str">
            <v>Interior Lighting</v>
          </cell>
          <cell r="E449" t="str">
            <v>LED Tube Replacement Lamps with Gas Secondary Fuel</v>
          </cell>
          <cell r="F449" t="str">
            <v>Commercial</v>
          </cell>
          <cell r="G449" t="str">
            <v>Y</v>
          </cell>
          <cell r="M449" t="str">
            <v>REPL</v>
          </cell>
          <cell r="N449" t="str">
            <v>Average of typical T8 fluorescent fixtures</v>
          </cell>
          <cell r="O449">
            <v>2020</v>
          </cell>
          <cell r="P449">
            <v>2029</v>
          </cell>
          <cell r="Q449" t="str">
            <v>Small Office</v>
          </cell>
          <cell r="R449" t="str">
            <v/>
          </cell>
          <cell r="S449">
            <v>0</v>
          </cell>
          <cell r="T449">
            <v>0</v>
          </cell>
          <cell r="U449">
            <v>0</v>
          </cell>
          <cell r="V449">
            <v>0</v>
          </cell>
          <cell r="W449">
            <v>0.60318905752295293</v>
          </cell>
          <cell r="X449" t="str">
            <v>-</v>
          </cell>
          <cell r="Y449" t="str">
            <v>-</v>
          </cell>
          <cell r="Z449" t="e">
            <v>#VALUE!</v>
          </cell>
          <cell r="AA449">
            <v>0</v>
          </cell>
          <cell r="AB449">
            <v>0</v>
          </cell>
          <cell r="AC449">
            <v>0</v>
          </cell>
          <cell r="AD449">
            <v>0.10928387261828094</v>
          </cell>
          <cell r="AE449" t="str">
            <v>-</v>
          </cell>
          <cell r="AF449" t="e">
            <v>#VALUE!</v>
          </cell>
          <cell r="AG449">
            <v>0</v>
          </cell>
          <cell r="AH449">
            <v>0</v>
          </cell>
          <cell r="AI449">
            <v>0</v>
          </cell>
          <cell r="AJ449">
            <v>0</v>
          </cell>
          <cell r="AK449">
            <v>0</v>
          </cell>
          <cell r="AL449" t="str">
            <v>-</v>
          </cell>
          <cell r="AM449" t="str">
            <v>-</v>
          </cell>
          <cell r="AN449" t="str">
            <v/>
          </cell>
          <cell r="AO449">
            <v>0</v>
          </cell>
          <cell r="AP449" t="str">
            <v>-</v>
          </cell>
          <cell r="AQ449">
            <v>0</v>
          </cell>
          <cell r="AR449" t="str">
            <v>-</v>
          </cell>
          <cell r="AS449">
            <v>0</v>
          </cell>
          <cell r="AT449" t="str">
            <v/>
          </cell>
          <cell r="AU449">
            <v>0</v>
          </cell>
          <cell r="AV449" t="str">
            <v>-</v>
          </cell>
          <cell r="AW449">
            <v>0</v>
          </cell>
          <cell r="AX449" t="str">
            <v>-</v>
          </cell>
          <cell r="AY449">
            <v>0</v>
          </cell>
          <cell r="AZ449" t="str">
            <v/>
          </cell>
          <cell r="BA449">
            <v>0</v>
          </cell>
          <cell r="BB449" t="str">
            <v>-</v>
          </cell>
          <cell r="BC449">
            <v>0</v>
          </cell>
          <cell r="BD449" t="str">
            <v>-</v>
          </cell>
          <cell r="BE449">
            <v>0</v>
          </cell>
          <cell r="BF449" t="str">
            <v/>
          </cell>
          <cell r="BG449">
            <v>0</v>
          </cell>
          <cell r="BH449" t="str">
            <v>-</v>
          </cell>
          <cell r="BI449">
            <v>0</v>
          </cell>
          <cell r="BJ449" t="str">
            <v>-</v>
          </cell>
          <cell r="BK449">
            <v>0</v>
          </cell>
          <cell r="BL449">
            <v>0</v>
          </cell>
          <cell r="BM449" t="str">
            <v>-</v>
          </cell>
          <cell r="BN449">
            <v>11.3</v>
          </cell>
          <cell r="BO449" t="str">
            <v>G</v>
          </cell>
          <cell r="BP449">
            <v>0</v>
          </cell>
          <cell r="BQ449">
            <v>-1.320754716981132E-3</v>
          </cell>
          <cell r="BR449" t="str">
            <v>-</v>
          </cell>
          <cell r="BS449">
            <v>0</v>
          </cell>
          <cell r="BT449">
            <v>0</v>
          </cell>
          <cell r="BU449" t="str">
            <v>-</v>
          </cell>
        </row>
        <row r="450">
          <cell r="A450" t="str">
            <v>328MD</v>
          </cell>
          <cell r="B450">
            <v>328</v>
          </cell>
          <cell r="C450" t="str">
            <v>MD</v>
          </cell>
          <cell r="D450" t="str">
            <v>Interior Lighting</v>
          </cell>
          <cell r="E450" t="str">
            <v>LED Tube Replacement Lamps with Oil Secondary Fuel</v>
          </cell>
          <cell r="F450" t="str">
            <v>Commercial</v>
          </cell>
          <cell r="G450" t="str">
            <v>Y</v>
          </cell>
          <cell r="M450" t="str">
            <v>REPL</v>
          </cell>
          <cell r="N450" t="str">
            <v>Average of typical T8 fluorescent fixtures</v>
          </cell>
          <cell r="O450">
            <v>2020</v>
          </cell>
          <cell r="P450">
            <v>2029</v>
          </cell>
          <cell r="Q450" t="str">
            <v>Small Office</v>
          </cell>
          <cell r="R450" t="str">
            <v/>
          </cell>
          <cell r="S450">
            <v>0</v>
          </cell>
          <cell r="T450">
            <v>0</v>
          </cell>
          <cell r="U450">
            <v>0</v>
          </cell>
          <cell r="V450">
            <v>0</v>
          </cell>
          <cell r="W450">
            <v>0.60318905752295293</v>
          </cell>
          <cell r="X450" t="str">
            <v>-</v>
          </cell>
          <cell r="Y450" t="str">
            <v>-</v>
          </cell>
          <cell r="Z450" t="e">
            <v>#VALUE!</v>
          </cell>
          <cell r="AA450">
            <v>0</v>
          </cell>
          <cell r="AB450">
            <v>0</v>
          </cell>
          <cell r="AC450">
            <v>0</v>
          </cell>
          <cell r="AD450">
            <v>0.10928387261828094</v>
          </cell>
          <cell r="AE450" t="str">
            <v>-</v>
          </cell>
          <cell r="AF450" t="e">
            <v>#VALUE!</v>
          </cell>
          <cell r="AG450">
            <v>0</v>
          </cell>
          <cell r="AH450">
            <v>0</v>
          </cell>
          <cell r="AI450">
            <v>0</v>
          </cell>
          <cell r="AJ450">
            <v>0</v>
          </cell>
          <cell r="AK450">
            <v>0</v>
          </cell>
          <cell r="AL450" t="str">
            <v>-</v>
          </cell>
          <cell r="AM450" t="str">
            <v>-</v>
          </cell>
          <cell r="AN450" t="str">
            <v/>
          </cell>
          <cell r="AO450">
            <v>0</v>
          </cell>
          <cell r="AP450" t="str">
            <v>-</v>
          </cell>
          <cell r="AQ450">
            <v>0</v>
          </cell>
          <cell r="AR450" t="str">
            <v>-</v>
          </cell>
          <cell r="AS450">
            <v>0</v>
          </cell>
          <cell r="AT450" t="str">
            <v/>
          </cell>
          <cell r="AU450">
            <v>0</v>
          </cell>
          <cell r="AV450" t="str">
            <v>-</v>
          </cell>
          <cell r="AW450">
            <v>0</v>
          </cell>
          <cell r="AX450" t="str">
            <v>-</v>
          </cell>
          <cell r="AY450">
            <v>0</v>
          </cell>
          <cell r="AZ450" t="str">
            <v/>
          </cell>
          <cell r="BA450">
            <v>0</v>
          </cell>
          <cell r="BB450" t="str">
            <v>-</v>
          </cell>
          <cell r="BC450">
            <v>0</v>
          </cell>
          <cell r="BD450" t="str">
            <v>-</v>
          </cell>
          <cell r="BE450">
            <v>0</v>
          </cell>
          <cell r="BF450" t="str">
            <v/>
          </cell>
          <cell r="BG450">
            <v>0</v>
          </cell>
          <cell r="BH450" t="str">
            <v>-</v>
          </cell>
          <cell r="BI450">
            <v>0</v>
          </cell>
          <cell r="BJ450" t="str">
            <v>-</v>
          </cell>
          <cell r="BK450">
            <v>0</v>
          </cell>
          <cell r="BL450">
            <v>0</v>
          </cell>
          <cell r="BM450" t="str">
            <v>-</v>
          </cell>
          <cell r="BN450">
            <v>11.3</v>
          </cell>
          <cell r="BO450" t="str">
            <v>O</v>
          </cell>
          <cell r="BP450">
            <v>0</v>
          </cell>
          <cell r="BQ450">
            <v>-1.320754716981132E-3</v>
          </cell>
          <cell r="BR450" t="str">
            <v>-</v>
          </cell>
          <cell r="BS450">
            <v>0</v>
          </cell>
          <cell r="BT450">
            <v>0</v>
          </cell>
          <cell r="BU450" t="str">
            <v>-</v>
          </cell>
        </row>
        <row r="451">
          <cell r="A451" t="str">
            <v>329MD</v>
          </cell>
          <cell r="B451">
            <v>329</v>
          </cell>
          <cell r="C451" t="str">
            <v>MD</v>
          </cell>
          <cell r="D451" t="str">
            <v>Interior Lighting</v>
          </cell>
          <cell r="E451" t="str">
            <v>LED Tube Replacement Lamps with Propane Secondary Fuel</v>
          </cell>
          <cell r="F451" t="str">
            <v>Commercial</v>
          </cell>
          <cell r="G451" t="str">
            <v>Y</v>
          </cell>
          <cell r="M451" t="str">
            <v>REPL</v>
          </cell>
          <cell r="N451" t="str">
            <v>Average of typical T8 fluorescent fixtures</v>
          </cell>
          <cell r="O451">
            <v>2020</v>
          </cell>
          <cell r="P451">
            <v>2029</v>
          </cell>
          <cell r="Q451" t="str">
            <v>Small Office</v>
          </cell>
          <cell r="R451" t="str">
            <v/>
          </cell>
          <cell r="S451">
            <v>0</v>
          </cell>
          <cell r="T451">
            <v>0</v>
          </cell>
          <cell r="U451">
            <v>0</v>
          </cell>
          <cell r="V451">
            <v>0</v>
          </cell>
          <cell r="W451">
            <v>0.60318905752295293</v>
          </cell>
          <cell r="X451" t="str">
            <v>-</v>
          </cell>
          <cell r="Y451" t="str">
            <v>-</v>
          </cell>
          <cell r="Z451" t="e">
            <v>#VALUE!</v>
          </cell>
          <cell r="AA451">
            <v>0</v>
          </cell>
          <cell r="AB451">
            <v>0</v>
          </cell>
          <cell r="AC451">
            <v>0</v>
          </cell>
          <cell r="AD451">
            <v>0.10928387261828094</v>
          </cell>
          <cell r="AE451" t="str">
            <v>-</v>
          </cell>
          <cell r="AF451" t="e">
            <v>#VALUE!</v>
          </cell>
          <cell r="AG451">
            <v>0</v>
          </cell>
          <cell r="AH451">
            <v>0</v>
          </cell>
          <cell r="AI451">
            <v>0</v>
          </cell>
          <cell r="AJ451">
            <v>0</v>
          </cell>
          <cell r="AK451">
            <v>0</v>
          </cell>
          <cell r="AL451" t="str">
            <v>-</v>
          </cell>
          <cell r="AM451" t="str">
            <v>-</v>
          </cell>
          <cell r="AN451" t="str">
            <v/>
          </cell>
          <cell r="AO451">
            <v>0</v>
          </cell>
          <cell r="AP451" t="str">
            <v>-</v>
          </cell>
          <cell r="AQ451">
            <v>0</v>
          </cell>
          <cell r="AR451" t="str">
            <v>-</v>
          </cell>
          <cell r="AS451">
            <v>0</v>
          </cell>
          <cell r="AT451" t="str">
            <v/>
          </cell>
          <cell r="AU451">
            <v>0</v>
          </cell>
          <cell r="AV451" t="str">
            <v>-</v>
          </cell>
          <cell r="AW451">
            <v>0</v>
          </cell>
          <cell r="AX451" t="str">
            <v>-</v>
          </cell>
          <cell r="AY451">
            <v>0</v>
          </cell>
          <cell r="AZ451" t="str">
            <v/>
          </cell>
          <cell r="BA451">
            <v>0</v>
          </cell>
          <cell r="BB451" t="str">
            <v>-</v>
          </cell>
          <cell r="BC451">
            <v>0</v>
          </cell>
          <cell r="BD451" t="str">
            <v>-</v>
          </cell>
          <cell r="BE451">
            <v>0</v>
          </cell>
          <cell r="BF451" t="str">
            <v/>
          </cell>
          <cell r="BG451">
            <v>0</v>
          </cell>
          <cell r="BH451" t="str">
            <v>-</v>
          </cell>
          <cell r="BI451">
            <v>0</v>
          </cell>
          <cell r="BJ451" t="str">
            <v>-</v>
          </cell>
          <cell r="BK451">
            <v>0</v>
          </cell>
          <cell r="BL451">
            <v>0</v>
          </cell>
          <cell r="BM451" t="str">
            <v>-</v>
          </cell>
          <cell r="BN451">
            <v>11.3</v>
          </cell>
          <cell r="BO451" t="str">
            <v>Prp</v>
          </cell>
          <cell r="BP451">
            <v>0</v>
          </cell>
          <cell r="BQ451">
            <v>-1.320754716981132E-3</v>
          </cell>
          <cell r="BR451" t="str">
            <v>-</v>
          </cell>
          <cell r="BS451">
            <v>0</v>
          </cell>
          <cell r="BT451">
            <v>0</v>
          </cell>
          <cell r="BU451" t="str">
            <v>-</v>
          </cell>
        </row>
        <row r="452">
          <cell r="A452" t="str">
            <v>330RET</v>
          </cell>
          <cell r="B452">
            <v>330</v>
          </cell>
          <cell r="C452" t="str">
            <v>RET</v>
          </cell>
          <cell r="D452" t="str">
            <v>Interior Lighting</v>
          </cell>
          <cell r="E452" t="str">
            <v>Replace Pin-base CFLs w/ LEDs</v>
          </cell>
          <cell r="F452" t="str">
            <v>Commercial</v>
          </cell>
          <cell r="G452" t="str">
            <v>Y</v>
          </cell>
          <cell r="M452" t="str">
            <v>RET</v>
          </cell>
          <cell r="N452" t="str">
            <v>CFL pin-base lamps</v>
          </cell>
          <cell r="O452">
            <v>2020</v>
          </cell>
          <cell r="P452">
            <v>2029</v>
          </cell>
          <cell r="Q452" t="str">
            <v>Small Office</v>
          </cell>
          <cell r="R452" t="str">
            <v/>
          </cell>
          <cell r="S452">
            <v>0</v>
          </cell>
          <cell r="T452">
            <v>0</v>
          </cell>
          <cell r="U452">
            <v>0</v>
          </cell>
          <cell r="V452">
            <v>0</v>
          </cell>
          <cell r="W452">
            <v>0.38333333333333336</v>
          </cell>
          <cell r="X452" t="str">
            <v>-</v>
          </cell>
          <cell r="Y452" t="str">
            <v>NY TRM V6.1</v>
          </cell>
          <cell r="Z452" t="e">
            <v>#VALUE!</v>
          </cell>
          <cell r="AA452">
            <v>0</v>
          </cell>
          <cell r="AB452">
            <v>0</v>
          </cell>
          <cell r="AC452">
            <v>0</v>
          </cell>
          <cell r="AD452">
            <v>0.64936001962510281</v>
          </cell>
          <cell r="AE452" t="str">
            <v>MN TRM 2018</v>
          </cell>
          <cell r="AF452" t="e">
            <v>#VALUE!</v>
          </cell>
          <cell r="AG452">
            <v>0</v>
          </cell>
          <cell r="AH452">
            <v>0</v>
          </cell>
          <cell r="AI452">
            <v>0</v>
          </cell>
          <cell r="AJ452">
            <v>0</v>
          </cell>
          <cell r="AK452">
            <v>0</v>
          </cell>
          <cell r="AL452" t="str">
            <v>-</v>
          </cell>
          <cell r="AM452" t="str">
            <v>-</v>
          </cell>
          <cell r="AN452" t="str">
            <v/>
          </cell>
          <cell r="AO452">
            <v>0</v>
          </cell>
          <cell r="AP452" t="str">
            <v>-</v>
          </cell>
          <cell r="AQ452">
            <v>0</v>
          </cell>
          <cell r="AR452" t="str">
            <v>-</v>
          </cell>
          <cell r="AS452">
            <v>0</v>
          </cell>
          <cell r="AT452" t="str">
            <v/>
          </cell>
          <cell r="AU452">
            <v>0</v>
          </cell>
          <cell r="AV452" t="str">
            <v>-</v>
          </cell>
          <cell r="AW452">
            <v>0</v>
          </cell>
          <cell r="AX452" t="str">
            <v>-</v>
          </cell>
          <cell r="AY452">
            <v>0</v>
          </cell>
          <cell r="AZ452" t="str">
            <v/>
          </cell>
          <cell r="BA452">
            <v>0</v>
          </cell>
          <cell r="BB452" t="str">
            <v>-</v>
          </cell>
          <cell r="BC452">
            <v>0</v>
          </cell>
          <cell r="BD452" t="str">
            <v>-</v>
          </cell>
          <cell r="BE452">
            <v>0</v>
          </cell>
          <cell r="BF452" t="str">
            <v/>
          </cell>
          <cell r="BG452">
            <v>0</v>
          </cell>
          <cell r="BH452" t="str">
            <v>-</v>
          </cell>
          <cell r="BI452">
            <v>0</v>
          </cell>
          <cell r="BJ452" t="str">
            <v>-</v>
          </cell>
          <cell r="BK452">
            <v>0</v>
          </cell>
          <cell r="BL452">
            <v>0</v>
          </cell>
          <cell r="BM452" t="str">
            <v>-</v>
          </cell>
          <cell r="BN452">
            <v>11.3</v>
          </cell>
          <cell r="BO452" t="str">
            <v/>
          </cell>
          <cell r="BP452">
            <v>0</v>
          </cell>
          <cell r="BQ452">
            <v>0</v>
          </cell>
          <cell r="BR452" t="str">
            <v>-</v>
          </cell>
          <cell r="BS452">
            <v>0</v>
          </cell>
          <cell r="BT452">
            <v>0</v>
          </cell>
          <cell r="BU452" t="str">
            <v>-</v>
          </cell>
        </row>
        <row r="453">
          <cell r="A453" t="str">
            <v>331RET</v>
          </cell>
          <cell r="B453">
            <v>331</v>
          </cell>
          <cell r="C453" t="str">
            <v>RET</v>
          </cell>
          <cell r="D453" t="str">
            <v>Interior Lighting</v>
          </cell>
          <cell r="E453" t="str">
            <v>Replace Pin-base CFLs w/ LEDs</v>
          </cell>
          <cell r="F453" t="str">
            <v>Commercial</v>
          </cell>
          <cell r="G453" t="str">
            <v>Y</v>
          </cell>
          <cell r="M453" t="str">
            <v>RET</v>
          </cell>
          <cell r="N453" t="str">
            <v>CFL pin-base lamps</v>
          </cell>
          <cell r="O453">
            <v>2020</v>
          </cell>
          <cell r="P453">
            <v>2029</v>
          </cell>
          <cell r="Q453" t="str">
            <v>Small Office</v>
          </cell>
          <cell r="R453" t="str">
            <v/>
          </cell>
          <cell r="S453">
            <v>0</v>
          </cell>
          <cell r="T453">
            <v>0</v>
          </cell>
          <cell r="U453">
            <v>0</v>
          </cell>
          <cell r="V453">
            <v>0</v>
          </cell>
          <cell r="W453">
            <v>0.33235000000000003</v>
          </cell>
          <cell r="X453" t="str">
            <v>-</v>
          </cell>
          <cell r="Y453" t="str">
            <v>-</v>
          </cell>
          <cell r="Z453" t="e">
            <v>#VALUE!</v>
          </cell>
          <cell r="AA453">
            <v>0</v>
          </cell>
          <cell r="AB453">
            <v>0</v>
          </cell>
          <cell r="AC453">
            <v>0</v>
          </cell>
          <cell r="AD453">
            <v>0.74897349437728122</v>
          </cell>
          <cell r="AE453" t="str">
            <v>-</v>
          </cell>
          <cell r="AF453" t="e">
            <v>#VALUE!</v>
          </cell>
          <cell r="AG453">
            <v>0</v>
          </cell>
          <cell r="AH453">
            <v>0</v>
          </cell>
          <cell r="AI453">
            <v>0</v>
          </cell>
          <cell r="AJ453">
            <v>0</v>
          </cell>
          <cell r="AK453">
            <v>0</v>
          </cell>
          <cell r="AL453" t="str">
            <v>-</v>
          </cell>
          <cell r="AM453" t="str">
            <v>-</v>
          </cell>
          <cell r="AN453" t="str">
            <v/>
          </cell>
          <cell r="AO453">
            <v>0</v>
          </cell>
          <cell r="AP453" t="str">
            <v>-</v>
          </cell>
          <cell r="AQ453">
            <v>0</v>
          </cell>
          <cell r="AR453" t="str">
            <v>-</v>
          </cell>
          <cell r="AS453">
            <v>0</v>
          </cell>
          <cell r="AT453" t="str">
            <v/>
          </cell>
          <cell r="AU453">
            <v>0</v>
          </cell>
          <cell r="AV453" t="str">
            <v>-</v>
          </cell>
          <cell r="AW453">
            <v>0</v>
          </cell>
          <cell r="AX453" t="str">
            <v>-</v>
          </cell>
          <cell r="AY453">
            <v>0</v>
          </cell>
          <cell r="AZ453" t="str">
            <v/>
          </cell>
          <cell r="BA453">
            <v>0</v>
          </cell>
          <cell r="BB453" t="str">
            <v>-</v>
          </cell>
          <cell r="BC453">
            <v>0</v>
          </cell>
          <cell r="BD453" t="str">
            <v>-</v>
          </cell>
          <cell r="BE453">
            <v>0</v>
          </cell>
          <cell r="BF453" t="str">
            <v/>
          </cell>
          <cell r="BG453">
            <v>0</v>
          </cell>
          <cell r="BH453" t="str">
            <v>-</v>
          </cell>
          <cell r="BI453">
            <v>0</v>
          </cell>
          <cell r="BJ453" t="str">
            <v>-</v>
          </cell>
          <cell r="BK453">
            <v>0</v>
          </cell>
          <cell r="BL453">
            <v>0</v>
          </cell>
          <cell r="BM453" t="str">
            <v>-</v>
          </cell>
          <cell r="BN453">
            <v>11.3</v>
          </cell>
          <cell r="BO453" t="str">
            <v/>
          </cell>
          <cell r="BP453">
            <v>0</v>
          </cell>
          <cell r="BQ453">
            <v>0</v>
          </cell>
          <cell r="BR453" t="str">
            <v>-</v>
          </cell>
          <cell r="BS453">
            <v>0</v>
          </cell>
          <cell r="BT453">
            <v>0</v>
          </cell>
          <cell r="BU453" t="str">
            <v>-</v>
          </cell>
        </row>
        <row r="454">
          <cell r="A454" t="str">
            <v>332RET</v>
          </cell>
          <cell r="B454">
            <v>332</v>
          </cell>
          <cell r="C454" t="str">
            <v>RET</v>
          </cell>
          <cell r="D454" t="str">
            <v>Interior Lighting</v>
          </cell>
          <cell r="E454" t="str">
            <v>Replace Pin-base CFLs w/ LEDs with Gas Secondary Fuel</v>
          </cell>
          <cell r="F454" t="str">
            <v>Commercial</v>
          </cell>
          <cell r="G454" t="str">
            <v>Y</v>
          </cell>
          <cell r="M454" t="str">
            <v>RET</v>
          </cell>
          <cell r="N454" t="str">
            <v>CFL pin-base lamps</v>
          </cell>
          <cell r="O454">
            <v>2020</v>
          </cell>
          <cell r="P454">
            <v>2029</v>
          </cell>
          <cell r="Q454" t="str">
            <v>Small Office</v>
          </cell>
          <cell r="R454" t="str">
            <v/>
          </cell>
          <cell r="S454">
            <v>0</v>
          </cell>
          <cell r="T454">
            <v>0</v>
          </cell>
          <cell r="U454">
            <v>0</v>
          </cell>
          <cell r="V454">
            <v>0</v>
          </cell>
          <cell r="W454">
            <v>0.40633333333333338</v>
          </cell>
          <cell r="X454" t="str">
            <v>-</v>
          </cell>
          <cell r="Y454" t="str">
            <v>-</v>
          </cell>
          <cell r="Z454" t="e">
            <v>#VALUE!</v>
          </cell>
          <cell r="AA454">
            <v>0</v>
          </cell>
          <cell r="AB454">
            <v>0</v>
          </cell>
          <cell r="AC454">
            <v>0</v>
          </cell>
          <cell r="AD454">
            <v>0.61260379209915361</v>
          </cell>
          <cell r="AE454" t="str">
            <v>-</v>
          </cell>
          <cell r="AF454" t="e">
            <v>#VALUE!</v>
          </cell>
          <cell r="AG454">
            <v>0</v>
          </cell>
          <cell r="AH454">
            <v>0</v>
          </cell>
          <cell r="AI454">
            <v>0</v>
          </cell>
          <cell r="AJ454">
            <v>0</v>
          </cell>
          <cell r="AK454">
            <v>0</v>
          </cell>
          <cell r="AL454" t="str">
            <v>-</v>
          </cell>
          <cell r="AM454" t="str">
            <v>-</v>
          </cell>
          <cell r="AN454" t="str">
            <v/>
          </cell>
          <cell r="AO454">
            <v>0</v>
          </cell>
          <cell r="AP454" t="str">
            <v>-</v>
          </cell>
          <cell r="AQ454">
            <v>0</v>
          </cell>
          <cell r="AR454" t="str">
            <v>-</v>
          </cell>
          <cell r="AS454">
            <v>0</v>
          </cell>
          <cell r="AT454" t="str">
            <v/>
          </cell>
          <cell r="AU454">
            <v>0</v>
          </cell>
          <cell r="AV454" t="str">
            <v>-</v>
          </cell>
          <cell r="AW454">
            <v>0</v>
          </cell>
          <cell r="AX454" t="str">
            <v>-</v>
          </cell>
          <cell r="AY454">
            <v>0</v>
          </cell>
          <cell r="AZ454" t="str">
            <v/>
          </cell>
          <cell r="BA454">
            <v>0</v>
          </cell>
          <cell r="BB454" t="str">
            <v>-</v>
          </cell>
          <cell r="BC454">
            <v>0</v>
          </cell>
          <cell r="BD454" t="str">
            <v>-</v>
          </cell>
          <cell r="BE454">
            <v>0</v>
          </cell>
          <cell r="BF454" t="str">
            <v/>
          </cell>
          <cell r="BG454">
            <v>0</v>
          </cell>
          <cell r="BH454" t="str">
            <v>-</v>
          </cell>
          <cell r="BI454">
            <v>0</v>
          </cell>
          <cell r="BJ454" t="str">
            <v>-</v>
          </cell>
          <cell r="BK454">
            <v>0</v>
          </cell>
          <cell r="BL454">
            <v>0</v>
          </cell>
          <cell r="BM454" t="str">
            <v>-</v>
          </cell>
          <cell r="BN454">
            <v>11.3</v>
          </cell>
          <cell r="BO454" t="str">
            <v>G</v>
          </cell>
          <cell r="BP454">
            <v>0</v>
          </cell>
          <cell r="BQ454">
            <v>-1.320754716981132E-3</v>
          </cell>
          <cell r="BR454" t="str">
            <v>-</v>
          </cell>
          <cell r="BS454">
            <v>0</v>
          </cell>
          <cell r="BT454">
            <v>0</v>
          </cell>
          <cell r="BU454" t="str">
            <v>-</v>
          </cell>
        </row>
        <row r="455">
          <cell r="A455" t="str">
            <v>333RET</v>
          </cell>
          <cell r="B455">
            <v>333</v>
          </cell>
          <cell r="C455" t="str">
            <v>RET</v>
          </cell>
          <cell r="D455" t="str">
            <v>Interior Lighting</v>
          </cell>
          <cell r="E455" t="str">
            <v>Replace Pin-base CFLs w/ LEDs with Oil Secondary Fuel</v>
          </cell>
          <cell r="F455" t="str">
            <v>Commercial</v>
          </cell>
          <cell r="G455" t="str">
            <v>Y</v>
          </cell>
          <cell r="M455" t="str">
            <v>RET</v>
          </cell>
          <cell r="N455" t="str">
            <v>CFL pin-base lamps</v>
          </cell>
          <cell r="O455">
            <v>2020</v>
          </cell>
          <cell r="P455">
            <v>2029</v>
          </cell>
          <cell r="Q455" t="str">
            <v>Small Office</v>
          </cell>
          <cell r="R455" t="str">
            <v/>
          </cell>
          <cell r="S455">
            <v>0</v>
          </cell>
          <cell r="T455">
            <v>0</v>
          </cell>
          <cell r="U455">
            <v>0</v>
          </cell>
          <cell r="V455">
            <v>0</v>
          </cell>
          <cell r="W455">
            <v>0.40633333333333338</v>
          </cell>
          <cell r="X455" t="str">
            <v>-</v>
          </cell>
          <cell r="Y455" t="str">
            <v>-</v>
          </cell>
          <cell r="Z455" t="e">
            <v>#VALUE!</v>
          </cell>
          <cell r="AA455">
            <v>0</v>
          </cell>
          <cell r="AB455">
            <v>0</v>
          </cell>
          <cell r="AC455">
            <v>0</v>
          </cell>
          <cell r="AD455">
            <v>0.61260379209915361</v>
          </cell>
          <cell r="AE455" t="str">
            <v>-</v>
          </cell>
          <cell r="AF455" t="e">
            <v>#VALUE!</v>
          </cell>
          <cell r="AG455">
            <v>0</v>
          </cell>
          <cell r="AH455">
            <v>0</v>
          </cell>
          <cell r="AI455">
            <v>0</v>
          </cell>
          <cell r="AJ455">
            <v>0</v>
          </cell>
          <cell r="AK455">
            <v>0</v>
          </cell>
          <cell r="AL455" t="str">
            <v>-</v>
          </cell>
          <cell r="AM455" t="str">
            <v>-</v>
          </cell>
          <cell r="AN455" t="str">
            <v/>
          </cell>
          <cell r="AO455">
            <v>0</v>
          </cell>
          <cell r="AP455" t="str">
            <v>-</v>
          </cell>
          <cell r="AQ455">
            <v>0</v>
          </cell>
          <cell r="AR455" t="str">
            <v>-</v>
          </cell>
          <cell r="AS455">
            <v>0</v>
          </cell>
          <cell r="AT455" t="str">
            <v/>
          </cell>
          <cell r="AU455">
            <v>0</v>
          </cell>
          <cell r="AV455" t="str">
            <v>-</v>
          </cell>
          <cell r="AW455">
            <v>0</v>
          </cell>
          <cell r="AX455" t="str">
            <v>-</v>
          </cell>
          <cell r="AY455">
            <v>0</v>
          </cell>
          <cell r="AZ455" t="str">
            <v/>
          </cell>
          <cell r="BA455">
            <v>0</v>
          </cell>
          <cell r="BB455" t="str">
            <v>-</v>
          </cell>
          <cell r="BC455">
            <v>0</v>
          </cell>
          <cell r="BD455" t="str">
            <v>-</v>
          </cell>
          <cell r="BE455">
            <v>0</v>
          </cell>
          <cell r="BF455" t="str">
            <v/>
          </cell>
          <cell r="BG455">
            <v>0</v>
          </cell>
          <cell r="BH455" t="str">
            <v>-</v>
          </cell>
          <cell r="BI455">
            <v>0</v>
          </cell>
          <cell r="BJ455" t="str">
            <v>-</v>
          </cell>
          <cell r="BK455">
            <v>0</v>
          </cell>
          <cell r="BL455">
            <v>0</v>
          </cell>
          <cell r="BM455" t="str">
            <v>-</v>
          </cell>
          <cell r="BN455">
            <v>11.3</v>
          </cell>
          <cell r="BO455" t="str">
            <v>O</v>
          </cell>
          <cell r="BP455">
            <v>0</v>
          </cell>
          <cell r="BQ455">
            <v>-1.320754716981132E-3</v>
          </cell>
          <cell r="BR455" t="str">
            <v>-</v>
          </cell>
          <cell r="BS455">
            <v>0</v>
          </cell>
          <cell r="BT455">
            <v>0</v>
          </cell>
          <cell r="BU455" t="str">
            <v>-</v>
          </cell>
        </row>
        <row r="456">
          <cell r="A456" t="str">
            <v>334RET</v>
          </cell>
          <cell r="B456">
            <v>334</v>
          </cell>
          <cell r="C456" t="str">
            <v>RET</v>
          </cell>
          <cell r="D456" t="str">
            <v>Interior Lighting</v>
          </cell>
          <cell r="E456" t="str">
            <v>Replace Pin-base CFLs w/ LEDs with Propane Secondary Fuel</v>
          </cell>
          <cell r="F456" t="str">
            <v>Commercial</v>
          </cell>
          <cell r="G456" t="str">
            <v>Y</v>
          </cell>
          <cell r="M456" t="str">
            <v>RET</v>
          </cell>
          <cell r="N456" t="str">
            <v>CFL pin-base lamps</v>
          </cell>
          <cell r="O456">
            <v>2020</v>
          </cell>
          <cell r="P456">
            <v>2029</v>
          </cell>
          <cell r="Q456" t="str">
            <v>Small Office</v>
          </cell>
          <cell r="R456" t="str">
            <v/>
          </cell>
          <cell r="S456">
            <v>0</v>
          </cell>
          <cell r="T456">
            <v>0</v>
          </cell>
          <cell r="U456">
            <v>0</v>
          </cell>
          <cell r="V456">
            <v>0</v>
          </cell>
          <cell r="W456">
            <v>0.40633333333333338</v>
          </cell>
          <cell r="X456" t="str">
            <v>-</v>
          </cell>
          <cell r="Y456" t="str">
            <v>-</v>
          </cell>
          <cell r="Z456" t="e">
            <v>#VALUE!</v>
          </cell>
          <cell r="AA456">
            <v>0</v>
          </cell>
          <cell r="AB456">
            <v>0</v>
          </cell>
          <cell r="AC456">
            <v>0</v>
          </cell>
          <cell r="AD456">
            <v>0.61260379209915361</v>
          </cell>
          <cell r="AE456" t="str">
            <v>-</v>
          </cell>
          <cell r="AF456" t="e">
            <v>#VALUE!</v>
          </cell>
          <cell r="AG456">
            <v>0</v>
          </cell>
          <cell r="AH456">
            <v>0</v>
          </cell>
          <cell r="AI456">
            <v>0</v>
          </cell>
          <cell r="AJ456">
            <v>0</v>
          </cell>
          <cell r="AK456">
            <v>0</v>
          </cell>
          <cell r="AL456" t="str">
            <v>-</v>
          </cell>
          <cell r="AM456" t="str">
            <v>-</v>
          </cell>
          <cell r="AN456" t="str">
            <v/>
          </cell>
          <cell r="AO456">
            <v>0</v>
          </cell>
          <cell r="AP456" t="str">
            <v>-</v>
          </cell>
          <cell r="AQ456">
            <v>0</v>
          </cell>
          <cell r="AR456" t="str">
            <v>-</v>
          </cell>
          <cell r="AS456">
            <v>0</v>
          </cell>
          <cell r="AT456" t="str">
            <v/>
          </cell>
          <cell r="AU456">
            <v>0</v>
          </cell>
          <cell r="AV456" t="str">
            <v>-</v>
          </cell>
          <cell r="AW456">
            <v>0</v>
          </cell>
          <cell r="AX456" t="str">
            <v>-</v>
          </cell>
          <cell r="AY456">
            <v>0</v>
          </cell>
          <cell r="AZ456" t="str">
            <v/>
          </cell>
          <cell r="BA456">
            <v>0</v>
          </cell>
          <cell r="BB456" t="str">
            <v>-</v>
          </cell>
          <cell r="BC456">
            <v>0</v>
          </cell>
          <cell r="BD456" t="str">
            <v>-</v>
          </cell>
          <cell r="BE456">
            <v>0</v>
          </cell>
          <cell r="BF456" t="str">
            <v/>
          </cell>
          <cell r="BG456">
            <v>0</v>
          </cell>
          <cell r="BH456" t="str">
            <v>-</v>
          </cell>
          <cell r="BI456">
            <v>0</v>
          </cell>
          <cell r="BJ456" t="str">
            <v>-</v>
          </cell>
          <cell r="BK456">
            <v>0</v>
          </cell>
          <cell r="BL456">
            <v>0</v>
          </cell>
          <cell r="BM456" t="str">
            <v>-</v>
          </cell>
          <cell r="BN456">
            <v>11.3</v>
          </cell>
          <cell r="BO456" t="str">
            <v>Prp</v>
          </cell>
          <cell r="BP456">
            <v>0</v>
          </cell>
          <cell r="BQ456">
            <v>-1.320754716981132E-3</v>
          </cell>
          <cell r="BR456" t="str">
            <v>-</v>
          </cell>
          <cell r="BS456">
            <v>0</v>
          </cell>
          <cell r="BT456">
            <v>0</v>
          </cell>
          <cell r="BU456" t="str">
            <v>-</v>
          </cell>
        </row>
        <row r="457">
          <cell r="A457" t="str">
            <v>330MD</v>
          </cell>
          <cell r="B457">
            <v>330</v>
          </cell>
          <cell r="C457" t="str">
            <v>MD</v>
          </cell>
          <cell r="D457" t="str">
            <v>Interior Lighting</v>
          </cell>
          <cell r="E457" t="str">
            <v>Replace Pin-base CFLs w/ LEDs</v>
          </cell>
          <cell r="F457" t="str">
            <v>Commercial</v>
          </cell>
          <cell r="G457" t="str">
            <v>Y</v>
          </cell>
          <cell r="M457" t="str">
            <v>REPL</v>
          </cell>
          <cell r="N457" t="str">
            <v>CFL pin-base lamps</v>
          </cell>
          <cell r="O457">
            <v>2020</v>
          </cell>
          <cell r="P457">
            <v>2029</v>
          </cell>
          <cell r="Q457" t="str">
            <v>Small Office</v>
          </cell>
          <cell r="R457" t="str">
            <v/>
          </cell>
          <cell r="S457">
            <v>0</v>
          </cell>
          <cell r="T457">
            <v>0</v>
          </cell>
          <cell r="U457">
            <v>0</v>
          </cell>
          <cell r="V457">
            <v>0</v>
          </cell>
          <cell r="W457">
            <v>0.38333333333333336</v>
          </cell>
          <cell r="X457" t="str">
            <v>-</v>
          </cell>
          <cell r="Y457" t="str">
            <v>-</v>
          </cell>
          <cell r="Z457" t="e">
            <v>#VALUE!</v>
          </cell>
          <cell r="AA457">
            <v>0</v>
          </cell>
          <cell r="AB457">
            <v>0</v>
          </cell>
          <cell r="AC457">
            <v>0</v>
          </cell>
          <cell r="AD457">
            <v>0.64936001962510281</v>
          </cell>
          <cell r="AE457" t="str">
            <v>-</v>
          </cell>
          <cell r="AF457" t="e">
            <v>#VALUE!</v>
          </cell>
          <cell r="AG457">
            <v>0</v>
          </cell>
          <cell r="AH457">
            <v>0</v>
          </cell>
          <cell r="AI457">
            <v>0</v>
          </cell>
          <cell r="AJ457">
            <v>0</v>
          </cell>
          <cell r="AK457">
            <v>0</v>
          </cell>
          <cell r="AL457" t="str">
            <v>-</v>
          </cell>
          <cell r="AM457" t="str">
            <v>-</v>
          </cell>
          <cell r="AN457" t="str">
            <v/>
          </cell>
          <cell r="AO457">
            <v>0</v>
          </cell>
          <cell r="AP457" t="str">
            <v>-</v>
          </cell>
          <cell r="AQ457">
            <v>0</v>
          </cell>
          <cell r="AR457" t="str">
            <v>-</v>
          </cell>
          <cell r="AS457">
            <v>0</v>
          </cell>
          <cell r="AT457" t="str">
            <v/>
          </cell>
          <cell r="AU457">
            <v>0</v>
          </cell>
          <cell r="AV457" t="str">
            <v>-</v>
          </cell>
          <cell r="AW457">
            <v>0</v>
          </cell>
          <cell r="AX457" t="str">
            <v>-</v>
          </cell>
          <cell r="AY457">
            <v>0</v>
          </cell>
          <cell r="AZ457" t="str">
            <v/>
          </cell>
          <cell r="BA457">
            <v>0</v>
          </cell>
          <cell r="BB457" t="str">
            <v>-</v>
          </cell>
          <cell r="BC457">
            <v>0</v>
          </cell>
          <cell r="BD457" t="str">
            <v>-</v>
          </cell>
          <cell r="BE457">
            <v>0</v>
          </cell>
          <cell r="BF457" t="str">
            <v/>
          </cell>
          <cell r="BG457">
            <v>0</v>
          </cell>
          <cell r="BH457" t="str">
            <v>-</v>
          </cell>
          <cell r="BI457">
            <v>0</v>
          </cell>
          <cell r="BJ457" t="str">
            <v>-</v>
          </cell>
          <cell r="BK457">
            <v>0</v>
          </cell>
          <cell r="BL457">
            <v>0</v>
          </cell>
          <cell r="BM457" t="str">
            <v>-</v>
          </cell>
          <cell r="BN457">
            <v>11.3</v>
          </cell>
          <cell r="BO457" t="str">
            <v/>
          </cell>
          <cell r="BP457">
            <v>0</v>
          </cell>
          <cell r="BQ457">
            <v>0</v>
          </cell>
          <cell r="BR457" t="str">
            <v>-</v>
          </cell>
          <cell r="BS457">
            <v>0</v>
          </cell>
          <cell r="BT457">
            <v>0</v>
          </cell>
          <cell r="BU457" t="str">
            <v>-</v>
          </cell>
        </row>
        <row r="458">
          <cell r="A458" t="str">
            <v>331MD</v>
          </cell>
          <cell r="B458">
            <v>331</v>
          </cell>
          <cell r="C458" t="str">
            <v>MD</v>
          </cell>
          <cell r="D458" t="str">
            <v>Interior Lighting</v>
          </cell>
          <cell r="E458" t="str">
            <v>Replace Pin-base CFLs w/ LEDs</v>
          </cell>
          <cell r="F458" t="str">
            <v>Commercial</v>
          </cell>
          <cell r="G458" t="str">
            <v>Y</v>
          </cell>
          <cell r="M458" t="str">
            <v>REPL</v>
          </cell>
          <cell r="N458" t="str">
            <v>CFL pin-base lamps</v>
          </cell>
          <cell r="O458">
            <v>2020</v>
          </cell>
          <cell r="P458">
            <v>2029</v>
          </cell>
          <cell r="Q458" t="str">
            <v>Small Office</v>
          </cell>
          <cell r="R458" t="str">
            <v/>
          </cell>
          <cell r="S458">
            <v>0</v>
          </cell>
          <cell r="T458">
            <v>0</v>
          </cell>
          <cell r="U458">
            <v>0</v>
          </cell>
          <cell r="V458">
            <v>0</v>
          </cell>
          <cell r="W458">
            <v>0.33235000000000003</v>
          </cell>
          <cell r="X458" t="str">
            <v>-</v>
          </cell>
          <cell r="Y458" t="str">
            <v>-</v>
          </cell>
          <cell r="Z458" t="e">
            <v>#VALUE!</v>
          </cell>
          <cell r="AA458">
            <v>0</v>
          </cell>
          <cell r="AB458">
            <v>0</v>
          </cell>
          <cell r="AC458">
            <v>0</v>
          </cell>
          <cell r="AD458">
            <v>0.74897349437728122</v>
          </cell>
          <cell r="AE458" t="str">
            <v>-</v>
          </cell>
          <cell r="AF458" t="e">
            <v>#VALUE!</v>
          </cell>
          <cell r="AG458">
            <v>0</v>
          </cell>
          <cell r="AH458">
            <v>0</v>
          </cell>
          <cell r="AI458">
            <v>0</v>
          </cell>
          <cell r="AJ458">
            <v>0</v>
          </cell>
          <cell r="AK458">
            <v>0</v>
          </cell>
          <cell r="AL458" t="str">
            <v>-</v>
          </cell>
          <cell r="AM458" t="str">
            <v>-</v>
          </cell>
          <cell r="AN458" t="str">
            <v/>
          </cell>
          <cell r="AO458">
            <v>0</v>
          </cell>
          <cell r="AP458" t="str">
            <v>-</v>
          </cell>
          <cell r="AQ458">
            <v>0</v>
          </cell>
          <cell r="AR458" t="str">
            <v>-</v>
          </cell>
          <cell r="AS458">
            <v>0</v>
          </cell>
          <cell r="AT458" t="str">
            <v/>
          </cell>
          <cell r="AU458">
            <v>0</v>
          </cell>
          <cell r="AV458" t="str">
            <v>-</v>
          </cell>
          <cell r="AW458">
            <v>0</v>
          </cell>
          <cell r="AX458" t="str">
            <v>-</v>
          </cell>
          <cell r="AY458">
            <v>0</v>
          </cell>
          <cell r="AZ458" t="str">
            <v/>
          </cell>
          <cell r="BA458">
            <v>0</v>
          </cell>
          <cell r="BB458" t="str">
            <v>-</v>
          </cell>
          <cell r="BC458">
            <v>0</v>
          </cell>
          <cell r="BD458" t="str">
            <v>-</v>
          </cell>
          <cell r="BE458">
            <v>0</v>
          </cell>
          <cell r="BF458" t="str">
            <v/>
          </cell>
          <cell r="BG458">
            <v>0</v>
          </cell>
          <cell r="BH458" t="str">
            <v>-</v>
          </cell>
          <cell r="BI458">
            <v>0</v>
          </cell>
          <cell r="BJ458" t="str">
            <v>-</v>
          </cell>
          <cell r="BK458">
            <v>0</v>
          </cell>
          <cell r="BL458">
            <v>0</v>
          </cell>
          <cell r="BM458" t="str">
            <v>-</v>
          </cell>
          <cell r="BN458">
            <v>11.3</v>
          </cell>
          <cell r="BO458" t="str">
            <v/>
          </cell>
          <cell r="BP458">
            <v>0</v>
          </cell>
          <cell r="BQ458">
            <v>0</v>
          </cell>
          <cell r="BR458" t="str">
            <v>-</v>
          </cell>
          <cell r="BS458">
            <v>0</v>
          </cell>
          <cell r="BT458">
            <v>0</v>
          </cell>
          <cell r="BU458" t="str">
            <v>-</v>
          </cell>
        </row>
        <row r="459">
          <cell r="A459" t="str">
            <v>332MD</v>
          </cell>
          <cell r="B459">
            <v>332</v>
          </cell>
          <cell r="C459" t="str">
            <v>MD</v>
          </cell>
          <cell r="D459" t="str">
            <v>Interior Lighting</v>
          </cell>
          <cell r="E459" t="str">
            <v>Replace Pin-base CFLs w/ LEDs with Gas Secondary Fuel</v>
          </cell>
          <cell r="F459" t="str">
            <v>Commercial</v>
          </cell>
          <cell r="G459" t="str">
            <v>Y</v>
          </cell>
          <cell r="M459" t="str">
            <v>REPL</v>
          </cell>
          <cell r="N459" t="str">
            <v>CFL pin-base lamps</v>
          </cell>
          <cell r="O459">
            <v>2020</v>
          </cell>
          <cell r="P459">
            <v>2029</v>
          </cell>
          <cell r="Q459" t="str">
            <v>Small Office</v>
          </cell>
          <cell r="R459" t="str">
            <v/>
          </cell>
          <cell r="S459">
            <v>0</v>
          </cell>
          <cell r="T459">
            <v>0</v>
          </cell>
          <cell r="U459">
            <v>0</v>
          </cell>
          <cell r="V459">
            <v>0</v>
          </cell>
          <cell r="W459">
            <v>0.40633333333333338</v>
          </cell>
          <cell r="X459" t="str">
            <v>-</v>
          </cell>
          <cell r="Y459" t="str">
            <v>-</v>
          </cell>
          <cell r="Z459" t="e">
            <v>#VALUE!</v>
          </cell>
          <cell r="AA459">
            <v>0</v>
          </cell>
          <cell r="AB459">
            <v>0</v>
          </cell>
          <cell r="AC459">
            <v>0</v>
          </cell>
          <cell r="AD459">
            <v>0.61260379209915361</v>
          </cell>
          <cell r="AE459" t="str">
            <v>-</v>
          </cell>
          <cell r="AF459" t="e">
            <v>#VALUE!</v>
          </cell>
          <cell r="AG459">
            <v>0</v>
          </cell>
          <cell r="AH459">
            <v>0</v>
          </cell>
          <cell r="AI459">
            <v>0</v>
          </cell>
          <cell r="AJ459">
            <v>0</v>
          </cell>
          <cell r="AK459">
            <v>0</v>
          </cell>
          <cell r="AL459" t="str">
            <v>-</v>
          </cell>
          <cell r="AM459" t="str">
            <v>-</v>
          </cell>
          <cell r="AN459" t="str">
            <v/>
          </cell>
          <cell r="AO459">
            <v>0</v>
          </cell>
          <cell r="AP459" t="str">
            <v>-</v>
          </cell>
          <cell r="AQ459">
            <v>0</v>
          </cell>
          <cell r="AR459" t="str">
            <v>-</v>
          </cell>
          <cell r="AS459">
            <v>0</v>
          </cell>
          <cell r="AT459" t="str">
            <v/>
          </cell>
          <cell r="AU459">
            <v>0</v>
          </cell>
          <cell r="AV459" t="str">
            <v>-</v>
          </cell>
          <cell r="AW459">
            <v>0</v>
          </cell>
          <cell r="AX459" t="str">
            <v>-</v>
          </cell>
          <cell r="AY459">
            <v>0</v>
          </cell>
          <cell r="AZ459" t="str">
            <v/>
          </cell>
          <cell r="BA459">
            <v>0</v>
          </cell>
          <cell r="BB459" t="str">
            <v>-</v>
          </cell>
          <cell r="BC459">
            <v>0</v>
          </cell>
          <cell r="BD459" t="str">
            <v>-</v>
          </cell>
          <cell r="BE459">
            <v>0</v>
          </cell>
          <cell r="BF459" t="str">
            <v/>
          </cell>
          <cell r="BG459">
            <v>0</v>
          </cell>
          <cell r="BH459" t="str">
            <v>-</v>
          </cell>
          <cell r="BI459">
            <v>0</v>
          </cell>
          <cell r="BJ459" t="str">
            <v>-</v>
          </cell>
          <cell r="BK459">
            <v>0</v>
          </cell>
          <cell r="BL459">
            <v>0</v>
          </cell>
          <cell r="BM459" t="str">
            <v>-</v>
          </cell>
          <cell r="BN459">
            <v>11.3</v>
          </cell>
          <cell r="BO459" t="str">
            <v>G</v>
          </cell>
          <cell r="BP459">
            <v>0</v>
          </cell>
          <cell r="BQ459">
            <v>-1.320754716981132E-3</v>
          </cell>
          <cell r="BR459" t="str">
            <v>-</v>
          </cell>
          <cell r="BS459">
            <v>0</v>
          </cell>
          <cell r="BT459">
            <v>0</v>
          </cell>
          <cell r="BU459" t="str">
            <v>-</v>
          </cell>
        </row>
        <row r="460">
          <cell r="A460" t="str">
            <v>333MD</v>
          </cell>
          <cell r="B460">
            <v>333</v>
          </cell>
          <cell r="C460" t="str">
            <v>MD</v>
          </cell>
          <cell r="D460" t="str">
            <v>Interior Lighting</v>
          </cell>
          <cell r="E460" t="str">
            <v>Replace Pin-base CFLs w/ LEDs with Oil Secondary Fuel</v>
          </cell>
          <cell r="F460" t="str">
            <v>Commercial</v>
          </cell>
          <cell r="G460" t="str">
            <v>Y</v>
          </cell>
          <cell r="M460" t="str">
            <v>REPL</v>
          </cell>
          <cell r="N460" t="str">
            <v>CFL pin-base lamps</v>
          </cell>
          <cell r="O460">
            <v>2020</v>
          </cell>
          <cell r="P460">
            <v>2029</v>
          </cell>
          <cell r="Q460" t="str">
            <v>Small Office</v>
          </cell>
          <cell r="R460" t="str">
            <v/>
          </cell>
          <cell r="S460">
            <v>0</v>
          </cell>
          <cell r="T460">
            <v>0</v>
          </cell>
          <cell r="U460">
            <v>0</v>
          </cell>
          <cell r="V460">
            <v>0</v>
          </cell>
          <cell r="W460">
            <v>0.40633333333333338</v>
          </cell>
          <cell r="X460" t="str">
            <v>-</v>
          </cell>
          <cell r="Y460" t="str">
            <v>-</v>
          </cell>
          <cell r="Z460" t="e">
            <v>#VALUE!</v>
          </cell>
          <cell r="AA460">
            <v>0</v>
          </cell>
          <cell r="AB460">
            <v>0</v>
          </cell>
          <cell r="AC460">
            <v>0</v>
          </cell>
          <cell r="AD460">
            <v>0.61260379209915361</v>
          </cell>
          <cell r="AE460" t="str">
            <v>-</v>
          </cell>
          <cell r="AF460" t="e">
            <v>#VALUE!</v>
          </cell>
          <cell r="AG460">
            <v>0</v>
          </cell>
          <cell r="AH460">
            <v>0</v>
          </cell>
          <cell r="AI460">
            <v>0</v>
          </cell>
          <cell r="AJ460">
            <v>0</v>
          </cell>
          <cell r="AK460">
            <v>0</v>
          </cell>
          <cell r="AL460" t="str">
            <v>-</v>
          </cell>
          <cell r="AM460" t="str">
            <v>-</v>
          </cell>
          <cell r="AN460" t="str">
            <v/>
          </cell>
          <cell r="AO460">
            <v>0</v>
          </cell>
          <cell r="AP460" t="str">
            <v>-</v>
          </cell>
          <cell r="AQ460">
            <v>0</v>
          </cell>
          <cell r="AR460" t="str">
            <v>-</v>
          </cell>
          <cell r="AS460">
            <v>0</v>
          </cell>
          <cell r="AT460" t="str">
            <v/>
          </cell>
          <cell r="AU460">
            <v>0</v>
          </cell>
          <cell r="AV460" t="str">
            <v>-</v>
          </cell>
          <cell r="AW460">
            <v>0</v>
          </cell>
          <cell r="AX460" t="str">
            <v>-</v>
          </cell>
          <cell r="AY460">
            <v>0</v>
          </cell>
          <cell r="AZ460" t="str">
            <v/>
          </cell>
          <cell r="BA460">
            <v>0</v>
          </cell>
          <cell r="BB460" t="str">
            <v>-</v>
          </cell>
          <cell r="BC460">
            <v>0</v>
          </cell>
          <cell r="BD460" t="str">
            <v>-</v>
          </cell>
          <cell r="BE460">
            <v>0</v>
          </cell>
          <cell r="BF460" t="str">
            <v/>
          </cell>
          <cell r="BG460">
            <v>0</v>
          </cell>
          <cell r="BH460" t="str">
            <v>-</v>
          </cell>
          <cell r="BI460">
            <v>0</v>
          </cell>
          <cell r="BJ460" t="str">
            <v>-</v>
          </cell>
          <cell r="BK460">
            <v>0</v>
          </cell>
          <cell r="BL460">
            <v>0</v>
          </cell>
          <cell r="BM460" t="str">
            <v>-</v>
          </cell>
          <cell r="BN460">
            <v>11.3</v>
          </cell>
          <cell r="BO460" t="str">
            <v>O</v>
          </cell>
          <cell r="BP460">
            <v>0</v>
          </cell>
          <cell r="BQ460">
            <v>-1.320754716981132E-3</v>
          </cell>
          <cell r="BR460" t="str">
            <v>-</v>
          </cell>
          <cell r="BS460">
            <v>0</v>
          </cell>
          <cell r="BT460">
            <v>0</v>
          </cell>
          <cell r="BU460" t="str">
            <v>-</v>
          </cell>
        </row>
        <row r="461">
          <cell r="A461" t="str">
            <v>334MD</v>
          </cell>
          <cell r="B461">
            <v>334</v>
          </cell>
          <cell r="C461" t="str">
            <v>MD</v>
          </cell>
          <cell r="D461" t="str">
            <v>Interior Lighting</v>
          </cell>
          <cell r="E461" t="str">
            <v>Replace Pin-base CFLs w/ LEDs with Propane Secondary Fuel</v>
          </cell>
          <cell r="F461" t="str">
            <v>Commercial</v>
          </cell>
          <cell r="G461" t="str">
            <v>Y</v>
          </cell>
          <cell r="M461" t="str">
            <v>REPL</v>
          </cell>
          <cell r="N461" t="str">
            <v>CFL pin-base lamps</v>
          </cell>
          <cell r="O461">
            <v>2020</v>
          </cell>
          <cell r="P461">
            <v>2029</v>
          </cell>
          <cell r="Q461" t="str">
            <v>Small Office</v>
          </cell>
          <cell r="R461" t="str">
            <v/>
          </cell>
          <cell r="S461">
            <v>0</v>
          </cell>
          <cell r="T461">
            <v>0</v>
          </cell>
          <cell r="U461">
            <v>0</v>
          </cell>
          <cell r="V461">
            <v>0</v>
          </cell>
          <cell r="W461">
            <v>0.40633333333333338</v>
          </cell>
          <cell r="X461" t="str">
            <v>-</v>
          </cell>
          <cell r="Y461" t="str">
            <v>-</v>
          </cell>
          <cell r="Z461" t="e">
            <v>#VALUE!</v>
          </cell>
          <cell r="AA461">
            <v>0</v>
          </cell>
          <cell r="AB461">
            <v>0</v>
          </cell>
          <cell r="AC461">
            <v>0</v>
          </cell>
          <cell r="AD461">
            <v>0.61260379209915361</v>
          </cell>
          <cell r="AE461" t="str">
            <v>-</v>
          </cell>
          <cell r="AF461" t="e">
            <v>#VALUE!</v>
          </cell>
          <cell r="AG461">
            <v>0</v>
          </cell>
          <cell r="AH461">
            <v>0</v>
          </cell>
          <cell r="AI461">
            <v>0</v>
          </cell>
          <cell r="AJ461">
            <v>0</v>
          </cell>
          <cell r="AK461">
            <v>0</v>
          </cell>
          <cell r="AL461" t="str">
            <v>-</v>
          </cell>
          <cell r="AM461" t="str">
            <v>-</v>
          </cell>
          <cell r="AN461" t="str">
            <v/>
          </cell>
          <cell r="AO461">
            <v>0</v>
          </cell>
          <cell r="AP461" t="str">
            <v>-</v>
          </cell>
          <cell r="AQ461">
            <v>0</v>
          </cell>
          <cell r="AR461" t="str">
            <v>-</v>
          </cell>
          <cell r="AS461">
            <v>0</v>
          </cell>
          <cell r="AT461" t="str">
            <v/>
          </cell>
          <cell r="AU461">
            <v>0</v>
          </cell>
          <cell r="AV461" t="str">
            <v>-</v>
          </cell>
          <cell r="AW461">
            <v>0</v>
          </cell>
          <cell r="AX461" t="str">
            <v>-</v>
          </cell>
          <cell r="AY461">
            <v>0</v>
          </cell>
          <cell r="AZ461" t="str">
            <v/>
          </cell>
          <cell r="BA461">
            <v>0</v>
          </cell>
          <cell r="BB461" t="str">
            <v>-</v>
          </cell>
          <cell r="BC461">
            <v>0</v>
          </cell>
          <cell r="BD461" t="str">
            <v>-</v>
          </cell>
          <cell r="BE461">
            <v>0</v>
          </cell>
          <cell r="BF461" t="str">
            <v/>
          </cell>
          <cell r="BG461">
            <v>0</v>
          </cell>
          <cell r="BH461" t="str">
            <v>-</v>
          </cell>
          <cell r="BI461">
            <v>0</v>
          </cell>
          <cell r="BJ461" t="str">
            <v>-</v>
          </cell>
          <cell r="BK461">
            <v>0</v>
          </cell>
          <cell r="BL461">
            <v>0</v>
          </cell>
          <cell r="BM461" t="str">
            <v>-</v>
          </cell>
          <cell r="BN461">
            <v>11.3</v>
          </cell>
          <cell r="BO461" t="str">
            <v>Prp</v>
          </cell>
          <cell r="BP461">
            <v>0</v>
          </cell>
          <cell r="BQ461">
            <v>-1.320754716981132E-3</v>
          </cell>
          <cell r="BR461" t="str">
            <v>-</v>
          </cell>
          <cell r="BS461">
            <v>0</v>
          </cell>
          <cell r="BT461">
            <v>0</v>
          </cell>
          <cell r="BU461" t="str">
            <v>-</v>
          </cell>
        </row>
        <row r="462">
          <cell r="A462" t="str">
            <v>335RET</v>
          </cell>
          <cell r="B462">
            <v>335</v>
          </cell>
          <cell r="C462" t="str">
            <v>RET</v>
          </cell>
          <cell r="D462" t="str">
            <v>Interior Lighting</v>
          </cell>
          <cell r="E462" t="str">
            <v>Refrigerator/Freezer Case LEDs</v>
          </cell>
          <cell r="F462" t="str">
            <v>Commercial</v>
          </cell>
          <cell r="G462" t="str">
            <v>Y</v>
          </cell>
          <cell r="M462" t="str">
            <v>RET</v>
          </cell>
          <cell r="N462" t="str">
            <v>Vertical and horizontal fluorescent refrigerated case lighting</v>
          </cell>
          <cell r="O462">
            <v>2020</v>
          </cell>
          <cell r="P462">
            <v>2029</v>
          </cell>
          <cell r="Q462" t="str">
            <v>Grocery</v>
          </cell>
          <cell r="R462" t="str">
            <v/>
          </cell>
          <cell r="S462">
            <v>0</v>
          </cell>
          <cell r="T462">
            <v>0</v>
          </cell>
          <cell r="U462">
            <v>0</v>
          </cell>
          <cell r="V462">
            <v>0</v>
          </cell>
          <cell r="W462">
            <v>0.89587215796897057</v>
          </cell>
          <cell r="X462" t="str">
            <v>-</v>
          </cell>
          <cell r="Y462" t="str">
            <v>NY TRM V6.1</v>
          </cell>
          <cell r="Z462" t="e">
            <v>#VALUE!</v>
          </cell>
          <cell r="AA462">
            <v>0</v>
          </cell>
          <cell r="AB462">
            <v>0</v>
          </cell>
          <cell r="AC462">
            <v>0</v>
          </cell>
          <cell r="AD462">
            <v>0.36707164592487984</v>
          </cell>
          <cell r="AE462" t="str">
            <v>MN TRM 2018</v>
          </cell>
          <cell r="AF462" t="e">
            <v>#VALUE!</v>
          </cell>
          <cell r="AG462">
            <v>0</v>
          </cell>
          <cell r="AH462">
            <v>0</v>
          </cell>
          <cell r="AI462">
            <v>0</v>
          </cell>
          <cell r="AJ462">
            <v>0</v>
          </cell>
          <cell r="AK462">
            <v>0</v>
          </cell>
          <cell r="AL462" t="str">
            <v>-</v>
          </cell>
          <cell r="AM462" t="str">
            <v>-</v>
          </cell>
          <cell r="AN462" t="str">
            <v/>
          </cell>
          <cell r="AO462">
            <v>0</v>
          </cell>
          <cell r="AP462" t="str">
            <v>-</v>
          </cell>
          <cell r="AQ462">
            <v>0</v>
          </cell>
          <cell r="AR462" t="str">
            <v>-</v>
          </cell>
          <cell r="AS462">
            <v>0</v>
          </cell>
          <cell r="AT462" t="str">
            <v/>
          </cell>
          <cell r="AU462">
            <v>0</v>
          </cell>
          <cell r="AV462" t="str">
            <v>-</v>
          </cell>
          <cell r="AW462">
            <v>0</v>
          </cell>
          <cell r="AX462" t="str">
            <v>-</v>
          </cell>
          <cell r="AY462">
            <v>0</v>
          </cell>
          <cell r="AZ462" t="str">
            <v/>
          </cell>
          <cell r="BA462">
            <v>0</v>
          </cell>
          <cell r="BB462" t="str">
            <v>-</v>
          </cell>
          <cell r="BC462">
            <v>0</v>
          </cell>
          <cell r="BD462" t="str">
            <v>-</v>
          </cell>
          <cell r="BE462">
            <v>0</v>
          </cell>
          <cell r="BF462" t="str">
            <v/>
          </cell>
          <cell r="BG462">
            <v>0</v>
          </cell>
          <cell r="BH462" t="str">
            <v>-</v>
          </cell>
          <cell r="BI462">
            <v>0</v>
          </cell>
          <cell r="BJ462" t="str">
            <v>-</v>
          </cell>
          <cell r="BK462">
            <v>0</v>
          </cell>
          <cell r="BL462">
            <v>0</v>
          </cell>
          <cell r="BM462" t="str">
            <v>-</v>
          </cell>
          <cell r="BN462">
            <v>16</v>
          </cell>
          <cell r="BO462" t="str">
            <v/>
          </cell>
          <cell r="BP462">
            <v>0</v>
          </cell>
          <cell r="BQ462">
            <v>0</v>
          </cell>
          <cell r="BR462" t="str">
            <v>-</v>
          </cell>
          <cell r="BS462">
            <v>0</v>
          </cell>
          <cell r="BT462">
            <v>0</v>
          </cell>
          <cell r="BU462" t="str">
            <v>-</v>
          </cell>
        </row>
        <row r="463">
          <cell r="A463" t="str">
            <v>335MD</v>
          </cell>
          <cell r="B463">
            <v>335</v>
          </cell>
          <cell r="C463" t="str">
            <v>MD</v>
          </cell>
          <cell r="D463" t="str">
            <v>Interior Lighting</v>
          </cell>
          <cell r="E463" t="str">
            <v>Refrigerator/Freezer Case LEDs</v>
          </cell>
          <cell r="F463" t="str">
            <v>Commercial</v>
          </cell>
          <cell r="G463" t="str">
            <v>Y</v>
          </cell>
          <cell r="M463" t="str">
            <v>NC, REPL</v>
          </cell>
          <cell r="N463" t="str">
            <v>Vertical and horizontal fluorescent refrigerated case lighting</v>
          </cell>
          <cell r="O463">
            <v>2020</v>
          </cell>
          <cell r="P463">
            <v>2029</v>
          </cell>
          <cell r="Q463" t="str">
            <v>Grocery</v>
          </cell>
          <cell r="R463" t="str">
            <v/>
          </cell>
          <cell r="S463">
            <v>0</v>
          </cell>
          <cell r="T463">
            <v>0</v>
          </cell>
          <cell r="U463">
            <v>0</v>
          </cell>
          <cell r="V463">
            <v>0</v>
          </cell>
          <cell r="W463">
            <v>0.89587215796897057</v>
          </cell>
          <cell r="X463" t="str">
            <v>-</v>
          </cell>
          <cell r="Y463" t="str">
            <v>-</v>
          </cell>
          <cell r="Z463" t="e">
            <v>#VALUE!</v>
          </cell>
          <cell r="AA463">
            <v>0</v>
          </cell>
          <cell r="AB463">
            <v>0</v>
          </cell>
          <cell r="AC463">
            <v>0</v>
          </cell>
          <cell r="AD463">
            <v>0.36707164592487984</v>
          </cell>
          <cell r="AE463" t="str">
            <v>-</v>
          </cell>
          <cell r="AF463" t="e">
            <v>#VALUE!</v>
          </cell>
          <cell r="AG463">
            <v>0</v>
          </cell>
          <cell r="AH463">
            <v>0</v>
          </cell>
          <cell r="AI463">
            <v>0</v>
          </cell>
          <cell r="AJ463">
            <v>0</v>
          </cell>
          <cell r="AK463">
            <v>0</v>
          </cell>
          <cell r="AL463" t="str">
            <v>-</v>
          </cell>
          <cell r="AM463" t="str">
            <v>-</v>
          </cell>
          <cell r="AN463" t="str">
            <v/>
          </cell>
          <cell r="AO463">
            <v>0</v>
          </cell>
          <cell r="AP463" t="str">
            <v>-</v>
          </cell>
          <cell r="AQ463">
            <v>0</v>
          </cell>
          <cell r="AR463" t="str">
            <v>-</v>
          </cell>
          <cell r="AS463">
            <v>0</v>
          </cell>
          <cell r="AT463" t="str">
            <v/>
          </cell>
          <cell r="AU463">
            <v>0</v>
          </cell>
          <cell r="AV463" t="str">
            <v>-</v>
          </cell>
          <cell r="AW463">
            <v>0</v>
          </cell>
          <cell r="AX463" t="str">
            <v>-</v>
          </cell>
          <cell r="AY463">
            <v>0</v>
          </cell>
          <cell r="AZ463" t="str">
            <v/>
          </cell>
          <cell r="BA463">
            <v>0</v>
          </cell>
          <cell r="BB463" t="str">
            <v>-</v>
          </cell>
          <cell r="BC463">
            <v>0</v>
          </cell>
          <cell r="BD463" t="str">
            <v>-</v>
          </cell>
          <cell r="BE463">
            <v>0</v>
          </cell>
          <cell r="BF463" t="str">
            <v/>
          </cell>
          <cell r="BG463">
            <v>0</v>
          </cell>
          <cell r="BH463" t="str">
            <v>-</v>
          </cell>
          <cell r="BI463">
            <v>0</v>
          </cell>
          <cell r="BJ463" t="str">
            <v>-</v>
          </cell>
          <cell r="BK463">
            <v>0</v>
          </cell>
          <cell r="BL463">
            <v>0</v>
          </cell>
          <cell r="BM463" t="str">
            <v>-</v>
          </cell>
          <cell r="BN463">
            <v>16</v>
          </cell>
          <cell r="BO463" t="str">
            <v/>
          </cell>
          <cell r="BP463">
            <v>0</v>
          </cell>
          <cell r="BQ463">
            <v>0</v>
          </cell>
          <cell r="BR463" t="str">
            <v>-</v>
          </cell>
          <cell r="BS463">
            <v>0</v>
          </cell>
          <cell r="BT463">
            <v>0</v>
          </cell>
          <cell r="BU463" t="str">
            <v>-</v>
          </cell>
        </row>
        <row r="464">
          <cell r="A464" t="str">
            <v>336RET</v>
          </cell>
          <cell r="B464">
            <v>336</v>
          </cell>
          <cell r="C464" t="str">
            <v>RET</v>
          </cell>
          <cell r="D464" t="str">
            <v>Interior Lighting</v>
          </cell>
          <cell r="E464" t="str">
            <v>Refrigerator/Freezer Case Occupancy Controls</v>
          </cell>
          <cell r="F464" t="str">
            <v>Commercial</v>
          </cell>
          <cell r="G464" t="str">
            <v>Y</v>
          </cell>
          <cell r="M464" t="str">
            <v>RET</v>
          </cell>
          <cell r="N464" t="str">
            <v>Manually controlled LED refrigerated case lighting</v>
          </cell>
          <cell r="O464">
            <v>2020</v>
          </cell>
          <cell r="P464">
            <v>2029</v>
          </cell>
          <cell r="Q464" t="str">
            <v>Grocery</v>
          </cell>
          <cell r="R464" t="str">
            <v/>
          </cell>
          <cell r="S464">
            <v>0</v>
          </cell>
          <cell r="T464">
            <v>0</v>
          </cell>
          <cell r="U464">
            <v>0</v>
          </cell>
          <cell r="V464">
            <v>0</v>
          </cell>
          <cell r="W464">
            <v>0.43853839999999994</v>
          </cell>
          <cell r="X464" t="str">
            <v>-</v>
          </cell>
          <cell r="Y464" t="str">
            <v>MN TRM 2018, NY TRM V6.1</v>
          </cell>
          <cell r="Z464" t="e">
            <v>#VALUE!</v>
          </cell>
          <cell r="AA464">
            <v>0</v>
          </cell>
          <cell r="AB464">
            <v>0</v>
          </cell>
          <cell r="AC464">
            <v>0</v>
          </cell>
          <cell r="AD464">
            <v>0.58577425540539885</v>
          </cell>
          <cell r="AE464" t="str">
            <v>MN TRM 2018</v>
          </cell>
          <cell r="AF464" t="e">
            <v>#VALUE!</v>
          </cell>
          <cell r="AG464">
            <v>0</v>
          </cell>
          <cell r="AH464">
            <v>0</v>
          </cell>
          <cell r="AI464">
            <v>0</v>
          </cell>
          <cell r="AJ464">
            <v>0</v>
          </cell>
          <cell r="AK464">
            <v>0</v>
          </cell>
          <cell r="AL464" t="str">
            <v>-</v>
          </cell>
          <cell r="AM464" t="str">
            <v>-</v>
          </cell>
          <cell r="AN464" t="str">
            <v/>
          </cell>
          <cell r="AO464">
            <v>0</v>
          </cell>
          <cell r="AP464" t="str">
            <v>-</v>
          </cell>
          <cell r="AQ464">
            <v>0</v>
          </cell>
          <cell r="AR464" t="str">
            <v>-</v>
          </cell>
          <cell r="AS464">
            <v>0</v>
          </cell>
          <cell r="AT464" t="str">
            <v/>
          </cell>
          <cell r="AU464">
            <v>0</v>
          </cell>
          <cell r="AV464" t="str">
            <v>-</v>
          </cell>
          <cell r="AW464">
            <v>0</v>
          </cell>
          <cell r="AX464" t="str">
            <v>-</v>
          </cell>
          <cell r="AY464">
            <v>0</v>
          </cell>
          <cell r="AZ464" t="str">
            <v/>
          </cell>
          <cell r="BA464">
            <v>0</v>
          </cell>
          <cell r="BB464" t="str">
            <v>-</v>
          </cell>
          <cell r="BC464">
            <v>0</v>
          </cell>
          <cell r="BD464" t="str">
            <v>-</v>
          </cell>
          <cell r="BE464">
            <v>0</v>
          </cell>
          <cell r="BF464" t="str">
            <v/>
          </cell>
          <cell r="BG464">
            <v>0</v>
          </cell>
          <cell r="BH464" t="str">
            <v>-</v>
          </cell>
          <cell r="BI464">
            <v>0</v>
          </cell>
          <cell r="BJ464" t="str">
            <v>-</v>
          </cell>
          <cell r="BK464">
            <v>0</v>
          </cell>
          <cell r="BL464">
            <v>0</v>
          </cell>
          <cell r="BM464" t="str">
            <v>-</v>
          </cell>
          <cell r="BN464">
            <v>8</v>
          </cell>
          <cell r="BO464" t="str">
            <v/>
          </cell>
          <cell r="BP464">
            <v>0</v>
          </cell>
          <cell r="BQ464">
            <v>0</v>
          </cell>
          <cell r="BR464" t="str">
            <v>-</v>
          </cell>
          <cell r="BS464">
            <v>0</v>
          </cell>
          <cell r="BT464">
            <v>0</v>
          </cell>
          <cell r="BU464" t="str">
            <v>-</v>
          </cell>
        </row>
        <row r="465">
          <cell r="A465" t="str">
            <v>337RET</v>
          </cell>
          <cell r="B465">
            <v>337</v>
          </cell>
          <cell r="C465" t="str">
            <v>RET</v>
          </cell>
          <cell r="D465" t="str">
            <v>Interior Lighting</v>
          </cell>
          <cell r="E465" t="str">
            <v>Stair Occupancy Sensor</v>
          </cell>
          <cell r="F465" t="str">
            <v>Commercial</v>
          </cell>
          <cell r="G465" t="str">
            <v>Y</v>
          </cell>
          <cell r="M465" t="str">
            <v>RET</v>
          </cell>
          <cell r="N465" t="str">
            <v>Average of typical T8 fluorescent fixtures</v>
          </cell>
          <cell r="O465">
            <v>2020</v>
          </cell>
          <cell r="P465">
            <v>2029</v>
          </cell>
          <cell r="Q465" t="str">
            <v>Small Office</v>
          </cell>
          <cell r="R465" t="str">
            <v/>
          </cell>
          <cell r="S465">
            <v>0</v>
          </cell>
          <cell r="T465">
            <v>0</v>
          </cell>
          <cell r="U465">
            <v>0</v>
          </cell>
          <cell r="V465">
            <v>0</v>
          </cell>
          <cell r="W465">
            <v>0.94819587376555103</v>
          </cell>
          <cell r="X465" t="str">
            <v>-</v>
          </cell>
          <cell r="Y465" t="str">
            <v>NY TRM V6.1, NY Commercial Data Collection, MN TRM 2018</v>
          </cell>
          <cell r="Z465" t="e">
            <v>#VALUE!</v>
          </cell>
          <cell r="AA465">
            <v>0</v>
          </cell>
          <cell r="AB465">
            <v>0</v>
          </cell>
          <cell r="AC465">
            <v>0</v>
          </cell>
          <cell r="AD465">
            <v>0.41211623087969135</v>
          </cell>
          <cell r="AE465" t="str">
            <v>MN TRM 2018</v>
          </cell>
          <cell r="AF465" t="e">
            <v>#VALUE!</v>
          </cell>
          <cell r="AG465">
            <v>0</v>
          </cell>
          <cell r="AH465">
            <v>0</v>
          </cell>
          <cell r="AI465">
            <v>0</v>
          </cell>
          <cell r="AJ465">
            <v>0</v>
          </cell>
          <cell r="AK465">
            <v>0</v>
          </cell>
          <cell r="AL465" t="str">
            <v>-</v>
          </cell>
          <cell r="AM465" t="str">
            <v>-</v>
          </cell>
          <cell r="AN465" t="str">
            <v/>
          </cell>
          <cell r="AO465">
            <v>0</v>
          </cell>
          <cell r="AP465" t="str">
            <v>-</v>
          </cell>
          <cell r="AQ465">
            <v>0</v>
          </cell>
          <cell r="AR465" t="str">
            <v>-</v>
          </cell>
          <cell r="AS465">
            <v>0</v>
          </cell>
          <cell r="AT465" t="str">
            <v/>
          </cell>
          <cell r="AU465">
            <v>0</v>
          </cell>
          <cell r="AV465" t="str">
            <v>-</v>
          </cell>
          <cell r="AW465">
            <v>0</v>
          </cell>
          <cell r="AX465" t="str">
            <v>-</v>
          </cell>
          <cell r="AY465">
            <v>0</v>
          </cell>
          <cell r="AZ465" t="str">
            <v/>
          </cell>
          <cell r="BA465">
            <v>0</v>
          </cell>
          <cell r="BB465" t="str">
            <v>-</v>
          </cell>
          <cell r="BC465">
            <v>0</v>
          </cell>
          <cell r="BD465" t="str">
            <v>-</v>
          </cell>
          <cell r="BE465">
            <v>0</v>
          </cell>
          <cell r="BF465" t="str">
            <v/>
          </cell>
          <cell r="BG465">
            <v>0</v>
          </cell>
          <cell r="BH465" t="str">
            <v>-</v>
          </cell>
          <cell r="BI465">
            <v>0</v>
          </cell>
          <cell r="BJ465" t="str">
            <v>-</v>
          </cell>
          <cell r="BK465">
            <v>0</v>
          </cell>
          <cell r="BL465">
            <v>0</v>
          </cell>
          <cell r="BM465" t="str">
            <v>-</v>
          </cell>
          <cell r="BN465">
            <v>15</v>
          </cell>
          <cell r="BO465" t="str">
            <v/>
          </cell>
          <cell r="BP465">
            <v>0</v>
          </cell>
          <cell r="BQ465">
            <v>0</v>
          </cell>
          <cell r="BR465" t="str">
            <v>-</v>
          </cell>
          <cell r="BS465">
            <v>0</v>
          </cell>
          <cell r="BT465">
            <v>0</v>
          </cell>
          <cell r="BU465" t="str">
            <v>-</v>
          </cell>
        </row>
        <row r="466">
          <cell r="A466" t="str">
            <v>338RET</v>
          </cell>
          <cell r="B466">
            <v>338</v>
          </cell>
          <cell r="C466" t="str">
            <v>RET</v>
          </cell>
          <cell r="D466" t="str">
            <v>Interior Lighting</v>
          </cell>
          <cell r="E466" t="str">
            <v>Stair Occupancy Sensor</v>
          </cell>
          <cell r="F466" t="str">
            <v>Commercial</v>
          </cell>
          <cell r="G466" t="str">
            <v>Y</v>
          </cell>
          <cell r="M466" t="str">
            <v>RET</v>
          </cell>
          <cell r="N466" t="str">
            <v>Average of typical T8 fluorescent fixtures</v>
          </cell>
          <cell r="O466">
            <v>2020</v>
          </cell>
          <cell r="P466">
            <v>2029</v>
          </cell>
          <cell r="Q466" t="str">
            <v>Small Office</v>
          </cell>
          <cell r="R466" t="str">
            <v/>
          </cell>
          <cell r="S466">
            <v>0</v>
          </cell>
          <cell r="T466">
            <v>0</v>
          </cell>
          <cell r="U466">
            <v>0</v>
          </cell>
          <cell r="V466">
            <v>0</v>
          </cell>
          <cell r="W466">
            <v>0.82208582255473284</v>
          </cell>
          <cell r="X466" t="str">
            <v>-</v>
          </cell>
          <cell r="Y466" t="str">
            <v>-</v>
          </cell>
          <cell r="Z466" t="e">
            <v>#VALUE!</v>
          </cell>
          <cell r="AA466">
            <v>0</v>
          </cell>
          <cell r="AB466">
            <v>0</v>
          </cell>
          <cell r="AC466">
            <v>0</v>
          </cell>
          <cell r="AD466">
            <v>0.47533590643563017</v>
          </cell>
          <cell r="AE466" t="str">
            <v>-</v>
          </cell>
          <cell r="AF466" t="e">
            <v>#VALUE!</v>
          </cell>
          <cell r="AG466">
            <v>0</v>
          </cell>
          <cell r="AH466">
            <v>0</v>
          </cell>
          <cell r="AI466">
            <v>0</v>
          </cell>
          <cell r="AJ466">
            <v>0</v>
          </cell>
          <cell r="AK466">
            <v>0</v>
          </cell>
          <cell r="AL466" t="str">
            <v>-</v>
          </cell>
          <cell r="AM466" t="str">
            <v>-</v>
          </cell>
          <cell r="AN466" t="str">
            <v/>
          </cell>
          <cell r="AO466">
            <v>0</v>
          </cell>
          <cell r="AP466" t="str">
            <v>-</v>
          </cell>
          <cell r="AQ466">
            <v>0</v>
          </cell>
          <cell r="AR466" t="str">
            <v>-</v>
          </cell>
          <cell r="AS466">
            <v>0</v>
          </cell>
          <cell r="AT466" t="str">
            <v/>
          </cell>
          <cell r="AU466">
            <v>0</v>
          </cell>
          <cell r="AV466" t="str">
            <v>-</v>
          </cell>
          <cell r="AW466">
            <v>0</v>
          </cell>
          <cell r="AX466" t="str">
            <v>-</v>
          </cell>
          <cell r="AY466">
            <v>0</v>
          </cell>
          <cell r="AZ466" t="str">
            <v/>
          </cell>
          <cell r="BA466">
            <v>0</v>
          </cell>
          <cell r="BB466" t="str">
            <v>-</v>
          </cell>
          <cell r="BC466">
            <v>0</v>
          </cell>
          <cell r="BD466" t="str">
            <v>-</v>
          </cell>
          <cell r="BE466">
            <v>0</v>
          </cell>
          <cell r="BF466" t="str">
            <v/>
          </cell>
          <cell r="BG466">
            <v>0</v>
          </cell>
          <cell r="BH466" t="str">
            <v>-</v>
          </cell>
          <cell r="BI466">
            <v>0</v>
          </cell>
          <cell r="BJ466" t="str">
            <v>-</v>
          </cell>
          <cell r="BK466">
            <v>0</v>
          </cell>
          <cell r="BL466">
            <v>0</v>
          </cell>
          <cell r="BM466" t="str">
            <v>-</v>
          </cell>
          <cell r="BN466">
            <v>15</v>
          </cell>
          <cell r="BO466" t="str">
            <v/>
          </cell>
          <cell r="BP466">
            <v>0</v>
          </cell>
          <cell r="BQ466">
            <v>0</v>
          </cell>
          <cell r="BR466" t="str">
            <v>-</v>
          </cell>
          <cell r="BS466">
            <v>0</v>
          </cell>
          <cell r="BT466">
            <v>0</v>
          </cell>
          <cell r="BU466" t="str">
            <v>-</v>
          </cell>
        </row>
        <row r="467">
          <cell r="A467" t="str">
            <v>339RET</v>
          </cell>
          <cell r="B467">
            <v>339</v>
          </cell>
          <cell r="C467" t="str">
            <v>RET</v>
          </cell>
          <cell r="D467" t="str">
            <v>Interior Lighting</v>
          </cell>
          <cell r="E467" t="str">
            <v>Stair Occupancy Sensor with Gas Secondary Fuel</v>
          </cell>
          <cell r="F467" t="str">
            <v>Commercial</v>
          </cell>
          <cell r="G467" t="str">
            <v>Y</v>
          </cell>
          <cell r="M467" t="str">
            <v>RET</v>
          </cell>
          <cell r="N467" t="str">
            <v>Average of typical T8 fluorescent fixtures</v>
          </cell>
          <cell r="O467">
            <v>2020</v>
          </cell>
          <cell r="P467">
            <v>2029</v>
          </cell>
          <cell r="Q467" t="str">
            <v>Small Office</v>
          </cell>
          <cell r="R467" t="str">
            <v/>
          </cell>
          <cell r="S467">
            <v>0</v>
          </cell>
          <cell r="T467">
            <v>0</v>
          </cell>
          <cell r="U467">
            <v>0</v>
          </cell>
          <cell r="V467">
            <v>0</v>
          </cell>
          <cell r="W467">
            <v>1.0050876261914841</v>
          </cell>
          <cell r="X467" t="str">
            <v>-</v>
          </cell>
          <cell r="Y467" t="str">
            <v>-</v>
          </cell>
          <cell r="Z467" t="e">
            <v>#VALUE!</v>
          </cell>
          <cell r="AA467">
            <v>0</v>
          </cell>
          <cell r="AB467">
            <v>0</v>
          </cell>
          <cell r="AC467">
            <v>0</v>
          </cell>
          <cell r="AD467">
            <v>0.38878889705631259</v>
          </cell>
          <cell r="AE467" t="str">
            <v>-</v>
          </cell>
          <cell r="AF467" t="e">
            <v>#VALUE!</v>
          </cell>
          <cell r="AG467">
            <v>0</v>
          </cell>
          <cell r="AH467">
            <v>0</v>
          </cell>
          <cell r="AI467">
            <v>0</v>
          </cell>
          <cell r="AJ467">
            <v>0</v>
          </cell>
          <cell r="AK467">
            <v>0</v>
          </cell>
          <cell r="AL467" t="str">
            <v>-</v>
          </cell>
          <cell r="AM467" t="str">
            <v>-</v>
          </cell>
          <cell r="AN467" t="str">
            <v/>
          </cell>
          <cell r="AO467">
            <v>0</v>
          </cell>
          <cell r="AP467" t="str">
            <v>-</v>
          </cell>
          <cell r="AQ467">
            <v>0</v>
          </cell>
          <cell r="AR467" t="str">
            <v>-</v>
          </cell>
          <cell r="AS467">
            <v>0</v>
          </cell>
          <cell r="AT467" t="str">
            <v/>
          </cell>
          <cell r="AU467">
            <v>0</v>
          </cell>
          <cell r="AV467" t="str">
            <v>-</v>
          </cell>
          <cell r="AW467">
            <v>0</v>
          </cell>
          <cell r="AX467" t="str">
            <v>-</v>
          </cell>
          <cell r="AY467">
            <v>0</v>
          </cell>
          <cell r="AZ467" t="str">
            <v/>
          </cell>
          <cell r="BA467">
            <v>0</v>
          </cell>
          <cell r="BB467" t="str">
            <v>-</v>
          </cell>
          <cell r="BC467">
            <v>0</v>
          </cell>
          <cell r="BD467" t="str">
            <v>-</v>
          </cell>
          <cell r="BE467">
            <v>0</v>
          </cell>
          <cell r="BF467" t="str">
            <v/>
          </cell>
          <cell r="BG467">
            <v>0</v>
          </cell>
          <cell r="BH467" t="str">
            <v>-</v>
          </cell>
          <cell r="BI467">
            <v>0</v>
          </cell>
          <cell r="BJ467" t="str">
            <v>-</v>
          </cell>
          <cell r="BK467">
            <v>0</v>
          </cell>
          <cell r="BL467">
            <v>0</v>
          </cell>
          <cell r="BM467" t="str">
            <v>-</v>
          </cell>
          <cell r="BN467">
            <v>15</v>
          </cell>
          <cell r="BO467" t="str">
            <v>G</v>
          </cell>
          <cell r="BP467">
            <v>0</v>
          </cell>
          <cell r="BQ467">
            <v>-1.320754716981132E-3</v>
          </cell>
          <cell r="BR467" t="str">
            <v>-</v>
          </cell>
          <cell r="BS467">
            <v>0</v>
          </cell>
          <cell r="BT467">
            <v>0</v>
          </cell>
          <cell r="BU467" t="str">
            <v>-</v>
          </cell>
        </row>
        <row r="468">
          <cell r="A468" t="str">
            <v>340RET</v>
          </cell>
          <cell r="B468">
            <v>340</v>
          </cell>
          <cell r="C468" t="str">
            <v>RET</v>
          </cell>
          <cell r="D468" t="str">
            <v>Interior Lighting</v>
          </cell>
          <cell r="E468" t="str">
            <v>Stair Occupancy Sensor with Oil Secondary Fuel</v>
          </cell>
          <cell r="F468" t="str">
            <v>Commercial</v>
          </cell>
          <cell r="G468" t="str">
            <v>Y</v>
          </cell>
          <cell r="M468" t="str">
            <v>RET</v>
          </cell>
          <cell r="N468" t="str">
            <v>Average of typical T8 fluorescent fixtures</v>
          </cell>
          <cell r="O468">
            <v>2020</v>
          </cell>
          <cell r="P468">
            <v>2029</v>
          </cell>
          <cell r="Q468" t="str">
            <v>Small Office</v>
          </cell>
          <cell r="R468" t="str">
            <v/>
          </cell>
          <cell r="S468">
            <v>0</v>
          </cell>
          <cell r="T468">
            <v>0</v>
          </cell>
          <cell r="U468">
            <v>0</v>
          </cell>
          <cell r="V468">
            <v>0</v>
          </cell>
          <cell r="W468">
            <v>1.0050876261914841</v>
          </cell>
          <cell r="X468" t="str">
            <v>-</v>
          </cell>
          <cell r="Y468" t="str">
            <v>-</v>
          </cell>
          <cell r="Z468" t="e">
            <v>#VALUE!</v>
          </cell>
          <cell r="AA468">
            <v>0</v>
          </cell>
          <cell r="AB468">
            <v>0</v>
          </cell>
          <cell r="AC468">
            <v>0</v>
          </cell>
          <cell r="AD468">
            <v>0.38878889705631259</v>
          </cell>
          <cell r="AE468" t="str">
            <v>-</v>
          </cell>
          <cell r="AF468" t="e">
            <v>#VALUE!</v>
          </cell>
          <cell r="AG468">
            <v>0</v>
          </cell>
          <cell r="AH468">
            <v>0</v>
          </cell>
          <cell r="AI468">
            <v>0</v>
          </cell>
          <cell r="AJ468">
            <v>0</v>
          </cell>
          <cell r="AK468">
            <v>0</v>
          </cell>
          <cell r="AL468" t="str">
            <v>-</v>
          </cell>
          <cell r="AM468" t="str">
            <v>-</v>
          </cell>
          <cell r="AN468" t="str">
            <v/>
          </cell>
          <cell r="AO468">
            <v>0</v>
          </cell>
          <cell r="AP468" t="str">
            <v>-</v>
          </cell>
          <cell r="AQ468">
            <v>0</v>
          </cell>
          <cell r="AR468" t="str">
            <v>-</v>
          </cell>
          <cell r="AS468">
            <v>0</v>
          </cell>
          <cell r="AT468" t="str">
            <v/>
          </cell>
          <cell r="AU468">
            <v>0</v>
          </cell>
          <cell r="AV468" t="str">
            <v>-</v>
          </cell>
          <cell r="AW468">
            <v>0</v>
          </cell>
          <cell r="AX468" t="str">
            <v>-</v>
          </cell>
          <cell r="AY468">
            <v>0</v>
          </cell>
          <cell r="AZ468" t="str">
            <v/>
          </cell>
          <cell r="BA468">
            <v>0</v>
          </cell>
          <cell r="BB468" t="str">
            <v>-</v>
          </cell>
          <cell r="BC468">
            <v>0</v>
          </cell>
          <cell r="BD468" t="str">
            <v>-</v>
          </cell>
          <cell r="BE468">
            <v>0</v>
          </cell>
          <cell r="BF468" t="str">
            <v/>
          </cell>
          <cell r="BG468">
            <v>0</v>
          </cell>
          <cell r="BH468" t="str">
            <v>-</v>
          </cell>
          <cell r="BI468">
            <v>0</v>
          </cell>
          <cell r="BJ468" t="str">
            <v>-</v>
          </cell>
          <cell r="BK468">
            <v>0</v>
          </cell>
          <cell r="BL468">
            <v>0</v>
          </cell>
          <cell r="BM468" t="str">
            <v>-</v>
          </cell>
          <cell r="BN468">
            <v>15</v>
          </cell>
          <cell r="BO468" t="str">
            <v>O</v>
          </cell>
          <cell r="BP468">
            <v>0</v>
          </cell>
          <cell r="BQ468">
            <v>-1.320754716981132E-3</v>
          </cell>
          <cell r="BR468" t="str">
            <v>-</v>
          </cell>
          <cell r="BS468">
            <v>0</v>
          </cell>
          <cell r="BT468">
            <v>0</v>
          </cell>
          <cell r="BU468" t="str">
            <v>-</v>
          </cell>
        </row>
        <row r="469">
          <cell r="A469" t="str">
            <v>341RET</v>
          </cell>
          <cell r="B469">
            <v>341</v>
          </cell>
          <cell r="C469" t="str">
            <v>RET</v>
          </cell>
          <cell r="D469" t="str">
            <v>Interior Lighting</v>
          </cell>
          <cell r="E469" t="str">
            <v>Stair Occupancy Sensor with Propane Secondary Fuel</v>
          </cell>
          <cell r="F469" t="str">
            <v>Commercial</v>
          </cell>
          <cell r="G469" t="str">
            <v>Y</v>
          </cell>
          <cell r="M469" t="str">
            <v>RET</v>
          </cell>
          <cell r="N469" t="str">
            <v>Average of typical T8 fluorescent fixtures</v>
          </cell>
          <cell r="O469">
            <v>2020</v>
          </cell>
          <cell r="P469">
            <v>2029</v>
          </cell>
          <cell r="Q469" t="str">
            <v>Small Office</v>
          </cell>
          <cell r="R469" t="str">
            <v/>
          </cell>
          <cell r="S469">
            <v>0</v>
          </cell>
          <cell r="T469">
            <v>0</v>
          </cell>
          <cell r="U469">
            <v>0</v>
          </cell>
          <cell r="V469">
            <v>0</v>
          </cell>
          <cell r="W469">
            <v>1.0050876261914841</v>
          </cell>
          <cell r="X469" t="str">
            <v>-</v>
          </cell>
          <cell r="Y469" t="str">
            <v>-</v>
          </cell>
          <cell r="Z469" t="e">
            <v>#VALUE!</v>
          </cell>
          <cell r="AA469">
            <v>0</v>
          </cell>
          <cell r="AB469">
            <v>0</v>
          </cell>
          <cell r="AC469">
            <v>0</v>
          </cell>
          <cell r="AD469">
            <v>0.38878889705631259</v>
          </cell>
          <cell r="AE469" t="str">
            <v>-</v>
          </cell>
          <cell r="AF469" t="e">
            <v>#VALUE!</v>
          </cell>
          <cell r="AG469">
            <v>0</v>
          </cell>
          <cell r="AH469">
            <v>0</v>
          </cell>
          <cell r="AI469">
            <v>0</v>
          </cell>
          <cell r="AJ469">
            <v>0</v>
          </cell>
          <cell r="AK469">
            <v>0</v>
          </cell>
          <cell r="AL469" t="str">
            <v>-</v>
          </cell>
          <cell r="AM469" t="str">
            <v>-</v>
          </cell>
          <cell r="AN469" t="str">
            <v/>
          </cell>
          <cell r="AO469">
            <v>0</v>
          </cell>
          <cell r="AP469" t="str">
            <v>-</v>
          </cell>
          <cell r="AQ469">
            <v>0</v>
          </cell>
          <cell r="AR469" t="str">
            <v>-</v>
          </cell>
          <cell r="AS469">
            <v>0</v>
          </cell>
          <cell r="AT469" t="str">
            <v/>
          </cell>
          <cell r="AU469">
            <v>0</v>
          </cell>
          <cell r="AV469" t="str">
            <v>-</v>
          </cell>
          <cell r="AW469">
            <v>0</v>
          </cell>
          <cell r="AX469" t="str">
            <v>-</v>
          </cell>
          <cell r="AY469">
            <v>0</v>
          </cell>
          <cell r="AZ469" t="str">
            <v/>
          </cell>
          <cell r="BA469">
            <v>0</v>
          </cell>
          <cell r="BB469" t="str">
            <v>-</v>
          </cell>
          <cell r="BC469">
            <v>0</v>
          </cell>
          <cell r="BD469" t="str">
            <v>-</v>
          </cell>
          <cell r="BE469">
            <v>0</v>
          </cell>
          <cell r="BF469" t="str">
            <v/>
          </cell>
          <cell r="BG469">
            <v>0</v>
          </cell>
          <cell r="BH469" t="str">
            <v>-</v>
          </cell>
          <cell r="BI469">
            <v>0</v>
          </cell>
          <cell r="BJ469" t="str">
            <v>-</v>
          </cell>
          <cell r="BK469">
            <v>0</v>
          </cell>
          <cell r="BL469">
            <v>0</v>
          </cell>
          <cell r="BM469" t="str">
            <v>-</v>
          </cell>
          <cell r="BN469">
            <v>15</v>
          </cell>
          <cell r="BO469" t="str">
            <v>Prp</v>
          </cell>
          <cell r="BP469">
            <v>0</v>
          </cell>
          <cell r="BQ469">
            <v>-1.320754716981132E-3</v>
          </cell>
          <cell r="BR469" t="str">
            <v>-</v>
          </cell>
          <cell r="BS469">
            <v>0</v>
          </cell>
          <cell r="BT469">
            <v>0</v>
          </cell>
          <cell r="BU469" t="str">
            <v>-</v>
          </cell>
        </row>
        <row r="470">
          <cell r="A470" t="str">
            <v>337MD</v>
          </cell>
          <cell r="B470">
            <v>337</v>
          </cell>
          <cell r="C470" t="str">
            <v>MD</v>
          </cell>
          <cell r="D470" t="str">
            <v>Interior Lighting</v>
          </cell>
          <cell r="E470" t="str">
            <v>Stair Occupancy Sensor</v>
          </cell>
          <cell r="F470" t="str">
            <v>Commercial</v>
          </cell>
          <cell r="G470" t="str">
            <v>Y</v>
          </cell>
          <cell r="M470" t="str">
            <v>NC</v>
          </cell>
          <cell r="N470" t="str">
            <v>Average of typical T8 fluorescent fixtures</v>
          </cell>
          <cell r="O470">
            <v>2020</v>
          </cell>
          <cell r="P470">
            <v>2029</v>
          </cell>
          <cell r="Q470" t="str">
            <v>Small Office</v>
          </cell>
          <cell r="R470" t="str">
            <v/>
          </cell>
          <cell r="S470">
            <v>0</v>
          </cell>
          <cell r="T470">
            <v>0</v>
          </cell>
          <cell r="U470">
            <v>0</v>
          </cell>
          <cell r="V470">
            <v>0</v>
          </cell>
          <cell r="W470">
            <v>0.94819587376555103</v>
          </cell>
          <cell r="X470" t="str">
            <v>-</v>
          </cell>
          <cell r="Y470" t="str">
            <v>-</v>
          </cell>
          <cell r="Z470" t="e">
            <v>#VALUE!</v>
          </cell>
          <cell r="AA470">
            <v>0</v>
          </cell>
          <cell r="AB470">
            <v>0</v>
          </cell>
          <cell r="AC470">
            <v>0</v>
          </cell>
          <cell r="AD470">
            <v>0.41211623087969135</v>
          </cell>
          <cell r="AE470" t="str">
            <v>-</v>
          </cell>
          <cell r="AF470" t="e">
            <v>#VALUE!</v>
          </cell>
          <cell r="AG470">
            <v>0</v>
          </cell>
          <cell r="AH470">
            <v>0</v>
          </cell>
          <cell r="AI470">
            <v>0</v>
          </cell>
          <cell r="AJ470">
            <v>0</v>
          </cell>
          <cell r="AK470">
            <v>0</v>
          </cell>
          <cell r="AL470" t="str">
            <v>-</v>
          </cell>
          <cell r="AM470" t="str">
            <v>-</v>
          </cell>
          <cell r="AN470" t="str">
            <v/>
          </cell>
          <cell r="AO470">
            <v>0</v>
          </cell>
          <cell r="AP470" t="str">
            <v>-</v>
          </cell>
          <cell r="AQ470">
            <v>0</v>
          </cell>
          <cell r="AR470" t="str">
            <v>-</v>
          </cell>
          <cell r="AS470">
            <v>0</v>
          </cell>
          <cell r="AT470" t="str">
            <v/>
          </cell>
          <cell r="AU470">
            <v>0</v>
          </cell>
          <cell r="AV470" t="str">
            <v>-</v>
          </cell>
          <cell r="AW470">
            <v>0</v>
          </cell>
          <cell r="AX470" t="str">
            <v>-</v>
          </cell>
          <cell r="AY470">
            <v>0</v>
          </cell>
          <cell r="AZ470" t="str">
            <v/>
          </cell>
          <cell r="BA470">
            <v>0</v>
          </cell>
          <cell r="BB470" t="str">
            <v>-</v>
          </cell>
          <cell r="BC470">
            <v>0</v>
          </cell>
          <cell r="BD470" t="str">
            <v>-</v>
          </cell>
          <cell r="BE470">
            <v>0</v>
          </cell>
          <cell r="BF470" t="str">
            <v/>
          </cell>
          <cell r="BG470">
            <v>0</v>
          </cell>
          <cell r="BH470" t="str">
            <v>-</v>
          </cell>
          <cell r="BI470">
            <v>0</v>
          </cell>
          <cell r="BJ470" t="str">
            <v>-</v>
          </cell>
          <cell r="BK470">
            <v>0</v>
          </cell>
          <cell r="BL470">
            <v>0</v>
          </cell>
          <cell r="BM470" t="str">
            <v>-</v>
          </cell>
          <cell r="BN470">
            <v>15</v>
          </cell>
          <cell r="BO470" t="str">
            <v/>
          </cell>
          <cell r="BP470">
            <v>0</v>
          </cell>
          <cell r="BQ470">
            <v>0</v>
          </cell>
          <cell r="BR470" t="str">
            <v>-</v>
          </cell>
          <cell r="BS470">
            <v>0</v>
          </cell>
          <cell r="BT470">
            <v>0</v>
          </cell>
          <cell r="BU470" t="str">
            <v>-</v>
          </cell>
        </row>
        <row r="471">
          <cell r="A471" t="str">
            <v>338MD</v>
          </cell>
          <cell r="B471">
            <v>338</v>
          </cell>
          <cell r="C471" t="str">
            <v>MD</v>
          </cell>
          <cell r="D471" t="str">
            <v>Interior Lighting</v>
          </cell>
          <cell r="E471" t="str">
            <v>Stair Occupancy Sensor</v>
          </cell>
          <cell r="F471" t="str">
            <v>Commercial</v>
          </cell>
          <cell r="G471" t="str">
            <v>Y</v>
          </cell>
          <cell r="M471" t="str">
            <v>NC</v>
          </cell>
          <cell r="N471" t="str">
            <v>Average of typical T8 fluorescent fixtures</v>
          </cell>
          <cell r="O471">
            <v>2020</v>
          </cell>
          <cell r="P471">
            <v>2029</v>
          </cell>
          <cell r="Q471" t="str">
            <v>Small Office</v>
          </cell>
          <cell r="R471" t="str">
            <v/>
          </cell>
          <cell r="S471">
            <v>0</v>
          </cell>
          <cell r="T471">
            <v>0</v>
          </cell>
          <cell r="U471">
            <v>0</v>
          </cell>
          <cell r="V471">
            <v>0</v>
          </cell>
          <cell r="W471">
            <v>0.82208582255473284</v>
          </cell>
          <cell r="X471" t="str">
            <v>-</v>
          </cell>
          <cell r="Y471" t="str">
            <v>-</v>
          </cell>
          <cell r="Z471" t="e">
            <v>#VALUE!</v>
          </cell>
          <cell r="AA471">
            <v>0</v>
          </cell>
          <cell r="AB471">
            <v>0</v>
          </cell>
          <cell r="AC471">
            <v>0</v>
          </cell>
          <cell r="AD471">
            <v>0.47533590643563017</v>
          </cell>
          <cell r="AE471" t="str">
            <v>-</v>
          </cell>
          <cell r="AF471" t="e">
            <v>#VALUE!</v>
          </cell>
          <cell r="AG471">
            <v>0</v>
          </cell>
          <cell r="AH471">
            <v>0</v>
          </cell>
          <cell r="AI471">
            <v>0</v>
          </cell>
          <cell r="AJ471">
            <v>0</v>
          </cell>
          <cell r="AK471">
            <v>0</v>
          </cell>
          <cell r="AL471" t="str">
            <v>-</v>
          </cell>
          <cell r="AM471" t="str">
            <v>-</v>
          </cell>
          <cell r="AN471" t="str">
            <v/>
          </cell>
          <cell r="AO471">
            <v>0</v>
          </cell>
          <cell r="AP471" t="str">
            <v>-</v>
          </cell>
          <cell r="AQ471">
            <v>0</v>
          </cell>
          <cell r="AR471" t="str">
            <v>-</v>
          </cell>
          <cell r="AS471">
            <v>0</v>
          </cell>
          <cell r="AT471" t="str">
            <v/>
          </cell>
          <cell r="AU471">
            <v>0</v>
          </cell>
          <cell r="AV471" t="str">
            <v>-</v>
          </cell>
          <cell r="AW471">
            <v>0</v>
          </cell>
          <cell r="AX471" t="str">
            <v>-</v>
          </cell>
          <cell r="AY471">
            <v>0</v>
          </cell>
          <cell r="AZ471" t="str">
            <v/>
          </cell>
          <cell r="BA471">
            <v>0</v>
          </cell>
          <cell r="BB471" t="str">
            <v>-</v>
          </cell>
          <cell r="BC471">
            <v>0</v>
          </cell>
          <cell r="BD471" t="str">
            <v>-</v>
          </cell>
          <cell r="BE471">
            <v>0</v>
          </cell>
          <cell r="BF471" t="str">
            <v/>
          </cell>
          <cell r="BG471">
            <v>0</v>
          </cell>
          <cell r="BH471" t="str">
            <v>-</v>
          </cell>
          <cell r="BI471">
            <v>0</v>
          </cell>
          <cell r="BJ471" t="str">
            <v>-</v>
          </cell>
          <cell r="BK471">
            <v>0</v>
          </cell>
          <cell r="BL471">
            <v>0</v>
          </cell>
          <cell r="BM471" t="str">
            <v>-</v>
          </cell>
          <cell r="BN471">
            <v>15</v>
          </cell>
          <cell r="BO471" t="str">
            <v/>
          </cell>
          <cell r="BP471">
            <v>0</v>
          </cell>
          <cell r="BQ471">
            <v>0</v>
          </cell>
          <cell r="BR471" t="str">
            <v>-</v>
          </cell>
          <cell r="BS471">
            <v>0</v>
          </cell>
          <cell r="BT471">
            <v>0</v>
          </cell>
          <cell r="BU471" t="str">
            <v>-</v>
          </cell>
        </row>
        <row r="472">
          <cell r="A472" t="str">
            <v>339MD</v>
          </cell>
          <cell r="B472">
            <v>339</v>
          </cell>
          <cell r="C472" t="str">
            <v>MD</v>
          </cell>
          <cell r="D472" t="str">
            <v>Interior Lighting</v>
          </cell>
          <cell r="E472" t="str">
            <v>Stair Occupancy Sensor with Gas Secondary Fuel</v>
          </cell>
          <cell r="F472" t="str">
            <v>Commercial</v>
          </cell>
          <cell r="G472" t="str">
            <v>Y</v>
          </cell>
          <cell r="M472" t="str">
            <v>NC</v>
          </cell>
          <cell r="N472" t="str">
            <v>Average of typical T8 fluorescent fixtures</v>
          </cell>
          <cell r="O472">
            <v>2020</v>
          </cell>
          <cell r="P472">
            <v>2029</v>
          </cell>
          <cell r="Q472" t="str">
            <v>Small Office</v>
          </cell>
          <cell r="R472" t="str">
            <v/>
          </cell>
          <cell r="S472">
            <v>0</v>
          </cell>
          <cell r="T472">
            <v>0</v>
          </cell>
          <cell r="U472">
            <v>0</v>
          </cell>
          <cell r="V472">
            <v>0</v>
          </cell>
          <cell r="W472">
            <v>1.0050876261914841</v>
          </cell>
          <cell r="X472" t="str">
            <v>-</v>
          </cell>
          <cell r="Y472" t="str">
            <v>-</v>
          </cell>
          <cell r="Z472" t="e">
            <v>#VALUE!</v>
          </cell>
          <cell r="AA472">
            <v>0</v>
          </cell>
          <cell r="AB472">
            <v>0</v>
          </cell>
          <cell r="AC472">
            <v>0</v>
          </cell>
          <cell r="AD472">
            <v>0.38878889705631259</v>
          </cell>
          <cell r="AE472" t="str">
            <v>-</v>
          </cell>
          <cell r="AF472" t="e">
            <v>#VALUE!</v>
          </cell>
          <cell r="AG472">
            <v>0</v>
          </cell>
          <cell r="AH472">
            <v>0</v>
          </cell>
          <cell r="AI472">
            <v>0</v>
          </cell>
          <cell r="AJ472">
            <v>0</v>
          </cell>
          <cell r="AK472">
            <v>0</v>
          </cell>
          <cell r="AL472" t="str">
            <v>-</v>
          </cell>
          <cell r="AM472" t="str">
            <v>-</v>
          </cell>
          <cell r="AN472" t="str">
            <v/>
          </cell>
          <cell r="AO472">
            <v>0</v>
          </cell>
          <cell r="AP472" t="str">
            <v>-</v>
          </cell>
          <cell r="AQ472">
            <v>0</v>
          </cell>
          <cell r="AR472" t="str">
            <v>-</v>
          </cell>
          <cell r="AS472">
            <v>0</v>
          </cell>
          <cell r="AT472" t="str">
            <v/>
          </cell>
          <cell r="AU472">
            <v>0</v>
          </cell>
          <cell r="AV472" t="str">
            <v>-</v>
          </cell>
          <cell r="AW472">
            <v>0</v>
          </cell>
          <cell r="AX472" t="str">
            <v>-</v>
          </cell>
          <cell r="AY472">
            <v>0</v>
          </cell>
          <cell r="AZ472" t="str">
            <v/>
          </cell>
          <cell r="BA472">
            <v>0</v>
          </cell>
          <cell r="BB472" t="str">
            <v>-</v>
          </cell>
          <cell r="BC472">
            <v>0</v>
          </cell>
          <cell r="BD472" t="str">
            <v>-</v>
          </cell>
          <cell r="BE472">
            <v>0</v>
          </cell>
          <cell r="BF472" t="str">
            <v/>
          </cell>
          <cell r="BG472">
            <v>0</v>
          </cell>
          <cell r="BH472" t="str">
            <v>-</v>
          </cell>
          <cell r="BI472">
            <v>0</v>
          </cell>
          <cell r="BJ472" t="str">
            <v>-</v>
          </cell>
          <cell r="BK472">
            <v>0</v>
          </cell>
          <cell r="BL472">
            <v>0</v>
          </cell>
          <cell r="BM472" t="str">
            <v>-</v>
          </cell>
          <cell r="BN472">
            <v>15</v>
          </cell>
          <cell r="BO472" t="str">
            <v>G</v>
          </cell>
          <cell r="BP472">
            <v>0</v>
          </cell>
          <cell r="BQ472">
            <v>-1.320754716981132E-3</v>
          </cell>
          <cell r="BR472" t="str">
            <v>-</v>
          </cell>
          <cell r="BS472">
            <v>0</v>
          </cell>
          <cell r="BT472">
            <v>0</v>
          </cell>
          <cell r="BU472" t="str">
            <v>-</v>
          </cell>
        </row>
        <row r="473">
          <cell r="A473" t="str">
            <v>340MD</v>
          </cell>
          <cell r="B473">
            <v>340</v>
          </cell>
          <cell r="C473" t="str">
            <v>MD</v>
          </cell>
          <cell r="D473" t="str">
            <v>Interior Lighting</v>
          </cell>
          <cell r="E473" t="str">
            <v>Stair Occupancy Sensor with Oil Secondary Fuel</v>
          </cell>
          <cell r="F473" t="str">
            <v>Commercial</v>
          </cell>
          <cell r="G473" t="str">
            <v>Y</v>
          </cell>
          <cell r="M473" t="str">
            <v>NC</v>
          </cell>
          <cell r="N473" t="str">
            <v>Average of typical T8 fluorescent fixtures</v>
          </cell>
          <cell r="O473">
            <v>2020</v>
          </cell>
          <cell r="P473">
            <v>2029</v>
          </cell>
          <cell r="Q473" t="str">
            <v>Small Office</v>
          </cell>
          <cell r="R473" t="str">
            <v/>
          </cell>
          <cell r="S473">
            <v>0</v>
          </cell>
          <cell r="T473">
            <v>0</v>
          </cell>
          <cell r="U473">
            <v>0</v>
          </cell>
          <cell r="V473">
            <v>0</v>
          </cell>
          <cell r="W473">
            <v>1.0050876261914841</v>
          </cell>
          <cell r="X473" t="str">
            <v>-</v>
          </cell>
          <cell r="Y473" t="str">
            <v>-</v>
          </cell>
          <cell r="Z473" t="e">
            <v>#VALUE!</v>
          </cell>
          <cell r="AA473">
            <v>0</v>
          </cell>
          <cell r="AB473">
            <v>0</v>
          </cell>
          <cell r="AC473">
            <v>0</v>
          </cell>
          <cell r="AD473">
            <v>0.38878889705631259</v>
          </cell>
          <cell r="AE473" t="str">
            <v>-</v>
          </cell>
          <cell r="AF473" t="e">
            <v>#VALUE!</v>
          </cell>
          <cell r="AG473">
            <v>0</v>
          </cell>
          <cell r="AH473">
            <v>0</v>
          </cell>
          <cell r="AI473">
            <v>0</v>
          </cell>
          <cell r="AJ473">
            <v>0</v>
          </cell>
          <cell r="AK473">
            <v>0</v>
          </cell>
          <cell r="AL473" t="str">
            <v>-</v>
          </cell>
          <cell r="AM473" t="str">
            <v>-</v>
          </cell>
          <cell r="AN473" t="str">
            <v/>
          </cell>
          <cell r="AO473">
            <v>0</v>
          </cell>
          <cell r="AP473" t="str">
            <v>-</v>
          </cell>
          <cell r="AQ473">
            <v>0</v>
          </cell>
          <cell r="AR473" t="str">
            <v>-</v>
          </cell>
          <cell r="AS473">
            <v>0</v>
          </cell>
          <cell r="AT473" t="str">
            <v/>
          </cell>
          <cell r="AU473">
            <v>0</v>
          </cell>
          <cell r="AV473" t="str">
            <v>-</v>
          </cell>
          <cell r="AW473">
            <v>0</v>
          </cell>
          <cell r="AX473" t="str">
            <v>-</v>
          </cell>
          <cell r="AY473">
            <v>0</v>
          </cell>
          <cell r="AZ473" t="str">
            <v/>
          </cell>
          <cell r="BA473">
            <v>0</v>
          </cell>
          <cell r="BB473" t="str">
            <v>-</v>
          </cell>
          <cell r="BC473">
            <v>0</v>
          </cell>
          <cell r="BD473" t="str">
            <v>-</v>
          </cell>
          <cell r="BE473">
            <v>0</v>
          </cell>
          <cell r="BF473" t="str">
            <v/>
          </cell>
          <cell r="BG473">
            <v>0</v>
          </cell>
          <cell r="BH473" t="str">
            <v>-</v>
          </cell>
          <cell r="BI473">
            <v>0</v>
          </cell>
          <cell r="BJ473" t="str">
            <v>-</v>
          </cell>
          <cell r="BK473">
            <v>0</v>
          </cell>
          <cell r="BL473">
            <v>0</v>
          </cell>
          <cell r="BM473" t="str">
            <v>-</v>
          </cell>
          <cell r="BN473">
            <v>15</v>
          </cell>
          <cell r="BO473" t="str">
            <v>O</v>
          </cell>
          <cell r="BP473">
            <v>0</v>
          </cell>
          <cell r="BQ473">
            <v>-1.320754716981132E-3</v>
          </cell>
          <cell r="BR473" t="str">
            <v>-</v>
          </cell>
          <cell r="BS473">
            <v>0</v>
          </cell>
          <cell r="BT473">
            <v>0</v>
          </cell>
          <cell r="BU473" t="str">
            <v>-</v>
          </cell>
        </row>
        <row r="474">
          <cell r="A474" t="str">
            <v>341MD</v>
          </cell>
          <cell r="B474">
            <v>341</v>
          </cell>
          <cell r="C474" t="str">
            <v>MD</v>
          </cell>
          <cell r="D474" t="str">
            <v>Interior Lighting</v>
          </cell>
          <cell r="E474" t="str">
            <v>Stair Occupancy Sensor with Propane Secondary Fuel</v>
          </cell>
          <cell r="F474" t="str">
            <v>Commercial</v>
          </cell>
          <cell r="G474" t="str">
            <v>Y</v>
          </cell>
          <cell r="M474" t="str">
            <v>NC</v>
          </cell>
          <cell r="N474" t="str">
            <v>Average of typical T8 fluorescent fixtures</v>
          </cell>
          <cell r="O474">
            <v>2020</v>
          </cell>
          <cell r="P474">
            <v>2029</v>
          </cell>
          <cell r="Q474" t="str">
            <v>Small Office</v>
          </cell>
          <cell r="R474" t="str">
            <v/>
          </cell>
          <cell r="S474">
            <v>0</v>
          </cell>
          <cell r="T474">
            <v>0</v>
          </cell>
          <cell r="U474">
            <v>0</v>
          </cell>
          <cell r="V474">
            <v>0</v>
          </cell>
          <cell r="W474">
            <v>1.0050876261914841</v>
          </cell>
          <cell r="X474" t="str">
            <v>-</v>
          </cell>
          <cell r="Y474" t="str">
            <v>-</v>
          </cell>
          <cell r="Z474" t="e">
            <v>#VALUE!</v>
          </cell>
          <cell r="AA474">
            <v>0</v>
          </cell>
          <cell r="AB474">
            <v>0</v>
          </cell>
          <cell r="AC474">
            <v>0</v>
          </cell>
          <cell r="AD474">
            <v>0.38878889705631259</v>
          </cell>
          <cell r="AE474" t="str">
            <v>-</v>
          </cell>
          <cell r="AF474" t="e">
            <v>#VALUE!</v>
          </cell>
          <cell r="AG474">
            <v>0</v>
          </cell>
          <cell r="AH474">
            <v>0</v>
          </cell>
          <cell r="AI474">
            <v>0</v>
          </cell>
          <cell r="AJ474">
            <v>0</v>
          </cell>
          <cell r="AK474">
            <v>0</v>
          </cell>
          <cell r="AL474" t="str">
            <v>-</v>
          </cell>
          <cell r="AM474" t="str">
            <v>-</v>
          </cell>
          <cell r="AN474" t="str">
            <v/>
          </cell>
          <cell r="AO474">
            <v>0</v>
          </cell>
          <cell r="AP474" t="str">
            <v>-</v>
          </cell>
          <cell r="AQ474">
            <v>0</v>
          </cell>
          <cell r="AR474" t="str">
            <v>-</v>
          </cell>
          <cell r="AS474">
            <v>0</v>
          </cell>
          <cell r="AT474" t="str">
            <v/>
          </cell>
          <cell r="AU474">
            <v>0</v>
          </cell>
          <cell r="AV474" t="str">
            <v>-</v>
          </cell>
          <cell r="AW474">
            <v>0</v>
          </cell>
          <cell r="AX474" t="str">
            <v>-</v>
          </cell>
          <cell r="AY474">
            <v>0</v>
          </cell>
          <cell r="AZ474" t="str">
            <v/>
          </cell>
          <cell r="BA474">
            <v>0</v>
          </cell>
          <cell r="BB474" t="str">
            <v>-</v>
          </cell>
          <cell r="BC474">
            <v>0</v>
          </cell>
          <cell r="BD474" t="str">
            <v>-</v>
          </cell>
          <cell r="BE474">
            <v>0</v>
          </cell>
          <cell r="BF474" t="str">
            <v/>
          </cell>
          <cell r="BG474">
            <v>0</v>
          </cell>
          <cell r="BH474" t="str">
            <v>-</v>
          </cell>
          <cell r="BI474">
            <v>0</v>
          </cell>
          <cell r="BJ474" t="str">
            <v>-</v>
          </cell>
          <cell r="BK474">
            <v>0</v>
          </cell>
          <cell r="BL474">
            <v>0</v>
          </cell>
          <cell r="BM474" t="str">
            <v>-</v>
          </cell>
          <cell r="BN474">
            <v>15</v>
          </cell>
          <cell r="BO474" t="str">
            <v>Prp</v>
          </cell>
          <cell r="BP474">
            <v>0</v>
          </cell>
          <cell r="BQ474">
            <v>-1.320754716981132E-3</v>
          </cell>
          <cell r="BR474" t="str">
            <v>-</v>
          </cell>
          <cell r="BS474">
            <v>0</v>
          </cell>
          <cell r="BT474">
            <v>0</v>
          </cell>
          <cell r="BU474" t="str">
            <v>-</v>
          </cell>
        </row>
        <row r="475">
          <cell r="A475" t="str">
            <v>342RET</v>
          </cell>
          <cell r="B475">
            <v>342</v>
          </cell>
          <cell r="C475" t="str">
            <v>RET</v>
          </cell>
          <cell r="D475" t="str">
            <v>Interior Lighting</v>
          </cell>
          <cell r="E475" t="str">
            <v>Interior Delamping</v>
          </cell>
          <cell r="F475" t="str">
            <v>Commercial</v>
          </cell>
          <cell r="G475" t="str">
            <v>Y</v>
          </cell>
          <cell r="M475" t="str">
            <v>RET</v>
          </cell>
          <cell r="N475" t="str">
            <v>Existing fluorescent fixture in overlit space</v>
          </cell>
          <cell r="O475">
            <v>2020</v>
          </cell>
          <cell r="P475">
            <v>2029</v>
          </cell>
          <cell r="Q475" t="str">
            <v>Small Office</v>
          </cell>
          <cell r="R475" t="str">
            <v/>
          </cell>
          <cell r="S475">
            <v>0</v>
          </cell>
          <cell r="T475">
            <v>0</v>
          </cell>
          <cell r="U475">
            <v>0</v>
          </cell>
          <cell r="V475">
            <v>0</v>
          </cell>
          <cell r="W475">
            <v>0.1</v>
          </cell>
          <cell r="X475" t="str">
            <v>-</v>
          </cell>
          <cell r="Y475" t="str">
            <v>NY TRM V6.1, NY Commercial Data Collection, MN TRM 2018</v>
          </cell>
          <cell r="Z475" t="e">
            <v>#VALUE!</v>
          </cell>
          <cell r="AA475">
            <v>0</v>
          </cell>
          <cell r="AB475">
            <v>0</v>
          </cell>
          <cell r="AC475">
            <v>0</v>
          </cell>
          <cell r="AD475">
            <v>0.12</v>
          </cell>
          <cell r="AE475" t="str">
            <v>MN TRM 2018</v>
          </cell>
          <cell r="AF475" t="e">
            <v>#VALUE!</v>
          </cell>
          <cell r="AG475">
            <v>0</v>
          </cell>
          <cell r="AH475">
            <v>0</v>
          </cell>
          <cell r="AI475">
            <v>0</v>
          </cell>
          <cell r="AJ475">
            <v>0</v>
          </cell>
          <cell r="AK475">
            <v>0</v>
          </cell>
          <cell r="AL475" t="str">
            <v>-</v>
          </cell>
          <cell r="AM475" t="str">
            <v>-</v>
          </cell>
          <cell r="AN475" t="str">
            <v/>
          </cell>
          <cell r="AO475">
            <v>0</v>
          </cell>
          <cell r="AP475" t="str">
            <v>-</v>
          </cell>
          <cell r="AQ475">
            <v>0</v>
          </cell>
          <cell r="AR475" t="str">
            <v>-</v>
          </cell>
          <cell r="AS475">
            <v>0</v>
          </cell>
          <cell r="AT475" t="str">
            <v/>
          </cell>
          <cell r="AU475">
            <v>0</v>
          </cell>
          <cell r="AV475" t="str">
            <v>-</v>
          </cell>
          <cell r="AW475">
            <v>0</v>
          </cell>
          <cell r="AX475" t="str">
            <v>-</v>
          </cell>
          <cell r="AY475">
            <v>0</v>
          </cell>
          <cell r="AZ475" t="str">
            <v/>
          </cell>
          <cell r="BA475">
            <v>0</v>
          </cell>
          <cell r="BB475" t="str">
            <v>-</v>
          </cell>
          <cell r="BC475">
            <v>0</v>
          </cell>
          <cell r="BD475" t="str">
            <v>-</v>
          </cell>
          <cell r="BE475">
            <v>0</v>
          </cell>
          <cell r="BF475" t="str">
            <v/>
          </cell>
          <cell r="BG475">
            <v>0</v>
          </cell>
          <cell r="BH475" t="str">
            <v>-</v>
          </cell>
          <cell r="BI475">
            <v>0</v>
          </cell>
          <cell r="BJ475" t="str">
            <v>-</v>
          </cell>
          <cell r="BK475">
            <v>0</v>
          </cell>
          <cell r="BL475">
            <v>0</v>
          </cell>
          <cell r="BM475" t="str">
            <v>-</v>
          </cell>
          <cell r="BN475">
            <v>15</v>
          </cell>
          <cell r="BO475" t="str">
            <v/>
          </cell>
          <cell r="BP475">
            <v>0</v>
          </cell>
          <cell r="BQ475">
            <v>0</v>
          </cell>
          <cell r="BR475" t="str">
            <v>-</v>
          </cell>
          <cell r="BS475">
            <v>0</v>
          </cell>
          <cell r="BT475">
            <v>0</v>
          </cell>
          <cell r="BU475" t="str">
            <v>-</v>
          </cell>
        </row>
        <row r="476">
          <cell r="A476" t="str">
            <v>343RET</v>
          </cell>
          <cell r="B476">
            <v>343</v>
          </cell>
          <cell r="C476" t="str">
            <v>RET</v>
          </cell>
          <cell r="D476" t="str">
            <v>Interior Lighting</v>
          </cell>
          <cell r="E476" t="str">
            <v>Interior Delamping</v>
          </cell>
          <cell r="F476" t="str">
            <v>Commercial</v>
          </cell>
          <cell r="G476" t="str">
            <v>Y</v>
          </cell>
          <cell r="M476" t="str">
            <v>RET</v>
          </cell>
          <cell r="N476" t="str">
            <v>Existing fluorescent fixture in overlit space</v>
          </cell>
          <cell r="O476">
            <v>2020</v>
          </cell>
          <cell r="P476">
            <v>2029</v>
          </cell>
          <cell r="Q476" t="str">
            <v>Small Office</v>
          </cell>
          <cell r="R476" t="str">
            <v/>
          </cell>
          <cell r="S476">
            <v>0</v>
          </cell>
          <cell r="T476">
            <v>0</v>
          </cell>
          <cell r="U476">
            <v>0</v>
          </cell>
          <cell r="V476">
            <v>0</v>
          </cell>
          <cell r="W476">
            <v>8.6699999999999999E-2</v>
          </cell>
          <cell r="X476" t="str">
            <v>-</v>
          </cell>
          <cell r="Y476" t="str">
            <v>-</v>
          </cell>
          <cell r="Z476" t="e">
            <v>#VALUE!</v>
          </cell>
          <cell r="AA476">
            <v>0</v>
          </cell>
          <cell r="AB476">
            <v>0</v>
          </cell>
          <cell r="AC476">
            <v>0</v>
          </cell>
          <cell r="AD476">
            <v>0.12</v>
          </cell>
          <cell r="AE476" t="str">
            <v>-</v>
          </cell>
          <cell r="AF476" t="e">
            <v>#VALUE!</v>
          </cell>
          <cell r="AG476">
            <v>0</v>
          </cell>
          <cell r="AH476">
            <v>0</v>
          </cell>
          <cell r="AI476">
            <v>0</v>
          </cell>
          <cell r="AJ476">
            <v>0</v>
          </cell>
          <cell r="AK476">
            <v>0</v>
          </cell>
          <cell r="AL476" t="str">
            <v>-</v>
          </cell>
          <cell r="AM476" t="str">
            <v>-</v>
          </cell>
          <cell r="AN476" t="str">
            <v/>
          </cell>
          <cell r="AO476">
            <v>0</v>
          </cell>
          <cell r="AP476" t="str">
            <v>-</v>
          </cell>
          <cell r="AQ476">
            <v>0</v>
          </cell>
          <cell r="AR476" t="str">
            <v>-</v>
          </cell>
          <cell r="AS476">
            <v>0</v>
          </cell>
          <cell r="AT476" t="str">
            <v/>
          </cell>
          <cell r="AU476">
            <v>0</v>
          </cell>
          <cell r="AV476" t="str">
            <v>-</v>
          </cell>
          <cell r="AW476">
            <v>0</v>
          </cell>
          <cell r="AX476" t="str">
            <v>-</v>
          </cell>
          <cell r="AY476">
            <v>0</v>
          </cell>
          <cell r="AZ476" t="str">
            <v/>
          </cell>
          <cell r="BA476">
            <v>0</v>
          </cell>
          <cell r="BB476" t="str">
            <v>-</v>
          </cell>
          <cell r="BC476">
            <v>0</v>
          </cell>
          <cell r="BD476" t="str">
            <v>-</v>
          </cell>
          <cell r="BE476">
            <v>0</v>
          </cell>
          <cell r="BF476" t="str">
            <v/>
          </cell>
          <cell r="BG476">
            <v>0</v>
          </cell>
          <cell r="BH476" t="str">
            <v>-</v>
          </cell>
          <cell r="BI476">
            <v>0</v>
          </cell>
          <cell r="BJ476" t="str">
            <v>-</v>
          </cell>
          <cell r="BK476">
            <v>0</v>
          </cell>
          <cell r="BL476">
            <v>0</v>
          </cell>
          <cell r="BM476" t="str">
            <v>-</v>
          </cell>
          <cell r="BN476">
            <v>15</v>
          </cell>
          <cell r="BO476" t="str">
            <v/>
          </cell>
          <cell r="BP476">
            <v>0</v>
          </cell>
          <cell r="BQ476">
            <v>0</v>
          </cell>
          <cell r="BR476" t="str">
            <v>-</v>
          </cell>
          <cell r="BS476">
            <v>0</v>
          </cell>
          <cell r="BT476">
            <v>0</v>
          </cell>
          <cell r="BU476" t="str">
            <v>-</v>
          </cell>
        </row>
        <row r="477">
          <cell r="A477" t="str">
            <v>344RET</v>
          </cell>
          <cell r="B477">
            <v>344</v>
          </cell>
          <cell r="C477" t="str">
            <v>RET</v>
          </cell>
          <cell r="D477" t="str">
            <v>Interior Lighting</v>
          </cell>
          <cell r="E477" t="str">
            <v>Interior Delamping with Gas Secondary Fuel</v>
          </cell>
          <cell r="F477" t="str">
            <v>Commercial</v>
          </cell>
          <cell r="G477" t="str">
            <v>Y</v>
          </cell>
          <cell r="M477" t="str">
            <v>RET</v>
          </cell>
          <cell r="N477" t="str">
            <v>Existing fluorescent fixture in overlit space</v>
          </cell>
          <cell r="O477">
            <v>2020</v>
          </cell>
          <cell r="P477">
            <v>2029</v>
          </cell>
          <cell r="Q477" t="str">
            <v>Small Office</v>
          </cell>
          <cell r="R477" t="str">
            <v/>
          </cell>
          <cell r="S477">
            <v>0</v>
          </cell>
          <cell r="T477">
            <v>0</v>
          </cell>
          <cell r="U477">
            <v>0</v>
          </cell>
          <cell r="V477">
            <v>0</v>
          </cell>
          <cell r="W477">
            <v>0.10600000000000001</v>
          </cell>
          <cell r="X477" t="str">
            <v>-</v>
          </cell>
          <cell r="Y477" t="str">
            <v>-</v>
          </cell>
          <cell r="Z477" t="e">
            <v>#VALUE!</v>
          </cell>
          <cell r="AA477">
            <v>0</v>
          </cell>
          <cell r="AB477">
            <v>0</v>
          </cell>
          <cell r="AC477">
            <v>0</v>
          </cell>
          <cell r="AD477">
            <v>0.12</v>
          </cell>
          <cell r="AE477" t="str">
            <v>-</v>
          </cell>
          <cell r="AF477" t="e">
            <v>#VALUE!</v>
          </cell>
          <cell r="AG477">
            <v>0</v>
          </cell>
          <cell r="AH477">
            <v>0</v>
          </cell>
          <cell r="AI477">
            <v>0</v>
          </cell>
          <cell r="AJ477">
            <v>0</v>
          </cell>
          <cell r="AK477">
            <v>0</v>
          </cell>
          <cell r="AL477" t="str">
            <v>-</v>
          </cell>
          <cell r="AM477" t="str">
            <v>-</v>
          </cell>
          <cell r="AN477" t="str">
            <v/>
          </cell>
          <cell r="AO477">
            <v>0</v>
          </cell>
          <cell r="AP477" t="str">
            <v>-</v>
          </cell>
          <cell r="AQ477">
            <v>0</v>
          </cell>
          <cell r="AR477" t="str">
            <v>-</v>
          </cell>
          <cell r="AS477">
            <v>0</v>
          </cell>
          <cell r="AT477" t="str">
            <v/>
          </cell>
          <cell r="AU477">
            <v>0</v>
          </cell>
          <cell r="AV477" t="str">
            <v>-</v>
          </cell>
          <cell r="AW477">
            <v>0</v>
          </cell>
          <cell r="AX477" t="str">
            <v>-</v>
          </cell>
          <cell r="AY477">
            <v>0</v>
          </cell>
          <cell r="AZ477" t="str">
            <v/>
          </cell>
          <cell r="BA477">
            <v>0</v>
          </cell>
          <cell r="BB477" t="str">
            <v>-</v>
          </cell>
          <cell r="BC477">
            <v>0</v>
          </cell>
          <cell r="BD477" t="str">
            <v>-</v>
          </cell>
          <cell r="BE477">
            <v>0</v>
          </cell>
          <cell r="BF477" t="str">
            <v/>
          </cell>
          <cell r="BG477">
            <v>0</v>
          </cell>
          <cell r="BH477" t="str">
            <v>-</v>
          </cell>
          <cell r="BI477">
            <v>0</v>
          </cell>
          <cell r="BJ477" t="str">
            <v>-</v>
          </cell>
          <cell r="BK477">
            <v>0</v>
          </cell>
          <cell r="BL477">
            <v>0</v>
          </cell>
          <cell r="BM477" t="str">
            <v>-</v>
          </cell>
          <cell r="BN477">
            <v>15</v>
          </cell>
          <cell r="BO477" t="str">
            <v>G</v>
          </cell>
          <cell r="BP477">
            <v>0</v>
          </cell>
          <cell r="BQ477">
            <v>-1.3207547169811317E-3</v>
          </cell>
          <cell r="BR477" t="str">
            <v>-</v>
          </cell>
          <cell r="BS477">
            <v>0</v>
          </cell>
          <cell r="BT477">
            <v>0</v>
          </cell>
          <cell r="BU477" t="str">
            <v>-</v>
          </cell>
        </row>
        <row r="478">
          <cell r="A478" t="str">
            <v>345RET</v>
          </cell>
          <cell r="B478">
            <v>345</v>
          </cell>
          <cell r="C478" t="str">
            <v>RET</v>
          </cell>
          <cell r="D478" t="str">
            <v>Interior Lighting</v>
          </cell>
          <cell r="E478" t="str">
            <v>Interior Delamping with Oil Secondary Fuel</v>
          </cell>
          <cell r="F478" t="str">
            <v>Commercial</v>
          </cell>
          <cell r="G478" t="str">
            <v>Y</v>
          </cell>
          <cell r="M478" t="str">
            <v>RET</v>
          </cell>
          <cell r="N478" t="str">
            <v>Existing fluorescent fixture in overlit space</v>
          </cell>
          <cell r="O478">
            <v>2020</v>
          </cell>
          <cell r="P478">
            <v>2029</v>
          </cell>
          <cell r="Q478" t="str">
            <v>Small Office</v>
          </cell>
          <cell r="R478" t="str">
            <v/>
          </cell>
          <cell r="S478">
            <v>0</v>
          </cell>
          <cell r="T478">
            <v>0</v>
          </cell>
          <cell r="U478">
            <v>0</v>
          </cell>
          <cell r="V478">
            <v>0</v>
          </cell>
          <cell r="W478">
            <v>0.10600000000000001</v>
          </cell>
          <cell r="X478" t="str">
            <v>-</v>
          </cell>
          <cell r="Y478" t="str">
            <v>-</v>
          </cell>
          <cell r="Z478" t="e">
            <v>#VALUE!</v>
          </cell>
          <cell r="AA478">
            <v>0</v>
          </cell>
          <cell r="AB478">
            <v>0</v>
          </cell>
          <cell r="AC478">
            <v>0</v>
          </cell>
          <cell r="AD478">
            <v>0.12</v>
          </cell>
          <cell r="AE478" t="str">
            <v>-</v>
          </cell>
          <cell r="AF478" t="e">
            <v>#VALUE!</v>
          </cell>
          <cell r="AG478">
            <v>0</v>
          </cell>
          <cell r="AH478">
            <v>0</v>
          </cell>
          <cell r="AI478">
            <v>0</v>
          </cell>
          <cell r="AJ478">
            <v>0</v>
          </cell>
          <cell r="AK478">
            <v>0</v>
          </cell>
          <cell r="AL478" t="str">
            <v>-</v>
          </cell>
          <cell r="AM478" t="str">
            <v>-</v>
          </cell>
          <cell r="AN478" t="str">
            <v/>
          </cell>
          <cell r="AO478">
            <v>0</v>
          </cell>
          <cell r="AP478" t="str">
            <v>-</v>
          </cell>
          <cell r="AQ478">
            <v>0</v>
          </cell>
          <cell r="AR478" t="str">
            <v>-</v>
          </cell>
          <cell r="AS478">
            <v>0</v>
          </cell>
          <cell r="AT478" t="str">
            <v/>
          </cell>
          <cell r="AU478">
            <v>0</v>
          </cell>
          <cell r="AV478" t="str">
            <v>-</v>
          </cell>
          <cell r="AW478">
            <v>0</v>
          </cell>
          <cell r="AX478" t="str">
            <v>-</v>
          </cell>
          <cell r="AY478">
            <v>0</v>
          </cell>
          <cell r="AZ478" t="str">
            <v/>
          </cell>
          <cell r="BA478">
            <v>0</v>
          </cell>
          <cell r="BB478" t="str">
            <v>-</v>
          </cell>
          <cell r="BC478">
            <v>0</v>
          </cell>
          <cell r="BD478" t="str">
            <v>-</v>
          </cell>
          <cell r="BE478">
            <v>0</v>
          </cell>
          <cell r="BF478" t="str">
            <v/>
          </cell>
          <cell r="BG478">
            <v>0</v>
          </cell>
          <cell r="BH478" t="str">
            <v>-</v>
          </cell>
          <cell r="BI478">
            <v>0</v>
          </cell>
          <cell r="BJ478" t="str">
            <v>-</v>
          </cell>
          <cell r="BK478">
            <v>0</v>
          </cell>
          <cell r="BL478">
            <v>0</v>
          </cell>
          <cell r="BM478" t="str">
            <v>-</v>
          </cell>
          <cell r="BN478">
            <v>15</v>
          </cell>
          <cell r="BO478" t="str">
            <v>O</v>
          </cell>
          <cell r="BP478">
            <v>0</v>
          </cell>
          <cell r="BQ478">
            <v>-1.3207547169811317E-3</v>
          </cell>
          <cell r="BR478" t="str">
            <v>-</v>
          </cell>
          <cell r="BS478">
            <v>0</v>
          </cell>
          <cell r="BT478">
            <v>0</v>
          </cell>
          <cell r="BU478" t="str">
            <v>-</v>
          </cell>
        </row>
        <row r="479">
          <cell r="A479" t="str">
            <v>346RET</v>
          </cell>
          <cell r="B479">
            <v>346</v>
          </cell>
          <cell r="C479" t="str">
            <v>RET</v>
          </cell>
          <cell r="D479" t="str">
            <v>Interior Lighting</v>
          </cell>
          <cell r="E479" t="str">
            <v>Interior Delamping with Propane Secondary Fuel</v>
          </cell>
          <cell r="F479" t="str">
            <v>Commercial</v>
          </cell>
          <cell r="G479" t="str">
            <v>Y</v>
          </cell>
          <cell r="M479" t="str">
            <v>RET</v>
          </cell>
          <cell r="N479" t="str">
            <v>Existing fluorescent fixture in overlit space</v>
          </cell>
          <cell r="O479">
            <v>2020</v>
          </cell>
          <cell r="P479">
            <v>2029</v>
          </cell>
          <cell r="Q479" t="str">
            <v>Small Office</v>
          </cell>
          <cell r="R479" t="str">
            <v/>
          </cell>
          <cell r="S479">
            <v>0</v>
          </cell>
          <cell r="T479">
            <v>0</v>
          </cell>
          <cell r="U479">
            <v>0</v>
          </cell>
          <cell r="V479">
            <v>0</v>
          </cell>
          <cell r="W479">
            <v>0.10600000000000001</v>
          </cell>
          <cell r="X479" t="str">
            <v>-</v>
          </cell>
          <cell r="Y479" t="str">
            <v>-</v>
          </cell>
          <cell r="Z479" t="e">
            <v>#VALUE!</v>
          </cell>
          <cell r="AA479">
            <v>0</v>
          </cell>
          <cell r="AB479">
            <v>0</v>
          </cell>
          <cell r="AC479">
            <v>0</v>
          </cell>
          <cell r="AD479">
            <v>0.12</v>
          </cell>
          <cell r="AE479" t="str">
            <v>-</v>
          </cell>
          <cell r="AF479" t="e">
            <v>#VALUE!</v>
          </cell>
          <cell r="AG479">
            <v>0</v>
          </cell>
          <cell r="AH479">
            <v>0</v>
          </cell>
          <cell r="AI479">
            <v>0</v>
          </cell>
          <cell r="AJ479">
            <v>0</v>
          </cell>
          <cell r="AK479">
            <v>0</v>
          </cell>
          <cell r="AL479" t="str">
            <v>-</v>
          </cell>
          <cell r="AM479" t="str">
            <v>-</v>
          </cell>
          <cell r="AN479" t="str">
            <v/>
          </cell>
          <cell r="AO479">
            <v>0</v>
          </cell>
          <cell r="AP479" t="str">
            <v>-</v>
          </cell>
          <cell r="AQ479">
            <v>0</v>
          </cell>
          <cell r="AR479" t="str">
            <v>-</v>
          </cell>
          <cell r="AS479">
            <v>0</v>
          </cell>
          <cell r="AT479" t="str">
            <v/>
          </cell>
          <cell r="AU479">
            <v>0</v>
          </cell>
          <cell r="AV479" t="str">
            <v>-</v>
          </cell>
          <cell r="AW479">
            <v>0</v>
          </cell>
          <cell r="AX479" t="str">
            <v>-</v>
          </cell>
          <cell r="AY479">
            <v>0</v>
          </cell>
          <cell r="AZ479" t="str">
            <v/>
          </cell>
          <cell r="BA479">
            <v>0</v>
          </cell>
          <cell r="BB479" t="str">
            <v>-</v>
          </cell>
          <cell r="BC479">
            <v>0</v>
          </cell>
          <cell r="BD479" t="str">
            <v>-</v>
          </cell>
          <cell r="BE479">
            <v>0</v>
          </cell>
          <cell r="BF479" t="str">
            <v/>
          </cell>
          <cell r="BG479">
            <v>0</v>
          </cell>
          <cell r="BH479" t="str">
            <v>-</v>
          </cell>
          <cell r="BI479">
            <v>0</v>
          </cell>
          <cell r="BJ479" t="str">
            <v>-</v>
          </cell>
          <cell r="BK479">
            <v>0</v>
          </cell>
          <cell r="BL479">
            <v>0</v>
          </cell>
          <cell r="BM479" t="str">
            <v>-</v>
          </cell>
          <cell r="BN479">
            <v>15</v>
          </cell>
          <cell r="BO479" t="str">
            <v>Prp</v>
          </cell>
          <cell r="BP479">
            <v>0</v>
          </cell>
          <cell r="BQ479">
            <v>-1.3207547169811317E-3</v>
          </cell>
          <cell r="BR479" t="str">
            <v>-</v>
          </cell>
          <cell r="BS479">
            <v>0</v>
          </cell>
          <cell r="BT479">
            <v>0</v>
          </cell>
          <cell r="BU479" t="str">
            <v>-</v>
          </cell>
        </row>
        <row r="480">
          <cell r="A480" t="str">
            <v>347MD</v>
          </cell>
          <cell r="B480">
            <v>347</v>
          </cell>
          <cell r="C480" t="str">
            <v>MD</v>
          </cell>
          <cell r="D480" t="str">
            <v>Interior Lighting</v>
          </cell>
          <cell r="E480" t="str">
            <v>Interior Lighting Design</v>
          </cell>
          <cell r="F480" t="str">
            <v>Commercial</v>
          </cell>
          <cell r="G480" t="str">
            <v>Y</v>
          </cell>
          <cell r="M480" t="str">
            <v>NC</v>
          </cell>
          <cell r="N480" t="str">
            <v>Unoptimized interior lighting design</v>
          </cell>
          <cell r="O480">
            <v>2020</v>
          </cell>
          <cell r="P480">
            <v>2029</v>
          </cell>
          <cell r="Q480" t="str">
            <v>Small Office</v>
          </cell>
          <cell r="R480" t="str">
            <v/>
          </cell>
          <cell r="S480">
            <v>0</v>
          </cell>
          <cell r="T480">
            <v>0</v>
          </cell>
          <cell r="U480">
            <v>0</v>
          </cell>
          <cell r="V480">
            <v>0</v>
          </cell>
          <cell r="W480">
            <v>0.53</v>
          </cell>
          <cell r="X480" t="str">
            <v>-</v>
          </cell>
          <cell r="Y480" t="str">
            <v>NY TRM V6.1, NY Commercial Data Collection</v>
          </cell>
          <cell r="Z480" t="e">
            <v>#VALUE!</v>
          </cell>
          <cell r="AA480">
            <v>0</v>
          </cell>
          <cell r="AB480">
            <v>0</v>
          </cell>
          <cell r="AC480">
            <v>0</v>
          </cell>
          <cell r="AD480">
            <v>0.28000000000000003</v>
          </cell>
          <cell r="AE480" t="str">
            <v>MN TRM 2018</v>
          </cell>
          <cell r="AF480" t="e">
            <v>#VALUE!</v>
          </cell>
          <cell r="AG480">
            <v>0</v>
          </cell>
          <cell r="AH480">
            <v>0</v>
          </cell>
          <cell r="AI480">
            <v>0</v>
          </cell>
          <cell r="AJ480">
            <v>0</v>
          </cell>
          <cell r="AK480">
            <v>0</v>
          </cell>
          <cell r="AL480" t="str">
            <v>-</v>
          </cell>
          <cell r="AM480" t="str">
            <v>-</v>
          </cell>
          <cell r="AN480" t="str">
            <v/>
          </cell>
          <cell r="AO480">
            <v>0</v>
          </cell>
          <cell r="AP480" t="str">
            <v>-</v>
          </cell>
          <cell r="AQ480">
            <v>0</v>
          </cell>
          <cell r="AR480" t="str">
            <v>-</v>
          </cell>
          <cell r="AS480">
            <v>0</v>
          </cell>
          <cell r="AT480" t="str">
            <v/>
          </cell>
          <cell r="AU480">
            <v>0</v>
          </cell>
          <cell r="AV480" t="str">
            <v>-</v>
          </cell>
          <cell r="AW480">
            <v>0</v>
          </cell>
          <cell r="AX480" t="str">
            <v>-</v>
          </cell>
          <cell r="AY480">
            <v>0</v>
          </cell>
          <cell r="AZ480" t="str">
            <v/>
          </cell>
          <cell r="BA480">
            <v>0</v>
          </cell>
          <cell r="BB480" t="str">
            <v>-</v>
          </cell>
          <cell r="BC480">
            <v>0</v>
          </cell>
          <cell r="BD480" t="str">
            <v>-</v>
          </cell>
          <cell r="BE480">
            <v>0</v>
          </cell>
          <cell r="BF480" t="str">
            <v/>
          </cell>
          <cell r="BG480">
            <v>0</v>
          </cell>
          <cell r="BH480" t="str">
            <v>-</v>
          </cell>
          <cell r="BI480">
            <v>0</v>
          </cell>
          <cell r="BJ480" t="str">
            <v>-</v>
          </cell>
          <cell r="BK480">
            <v>0</v>
          </cell>
          <cell r="BL480">
            <v>0</v>
          </cell>
          <cell r="BM480" t="str">
            <v>-</v>
          </cell>
          <cell r="BN480">
            <v>15</v>
          </cell>
          <cell r="BO480" t="str">
            <v/>
          </cell>
          <cell r="BP480">
            <v>0</v>
          </cell>
          <cell r="BQ480">
            <v>0</v>
          </cell>
          <cell r="BR480" t="str">
            <v>-</v>
          </cell>
          <cell r="BS480">
            <v>0</v>
          </cell>
          <cell r="BT480">
            <v>0</v>
          </cell>
          <cell r="BU480" t="str">
            <v>-</v>
          </cell>
        </row>
        <row r="481">
          <cell r="A481" t="str">
            <v>348MD</v>
          </cell>
          <cell r="B481">
            <v>348</v>
          </cell>
          <cell r="C481" t="str">
            <v>MD</v>
          </cell>
          <cell r="D481" t="str">
            <v>Interior Lighting</v>
          </cell>
          <cell r="E481" t="str">
            <v>Interior Lighting Design</v>
          </cell>
          <cell r="F481" t="str">
            <v>Commercial</v>
          </cell>
          <cell r="G481" t="str">
            <v>Y</v>
          </cell>
          <cell r="M481" t="str">
            <v>NC</v>
          </cell>
          <cell r="N481" t="str">
            <v>Unoptimized interior lighting design</v>
          </cell>
          <cell r="O481">
            <v>2020</v>
          </cell>
          <cell r="P481">
            <v>2029</v>
          </cell>
          <cell r="Q481" t="str">
            <v>Small Office</v>
          </cell>
          <cell r="R481" t="str">
            <v/>
          </cell>
          <cell r="S481">
            <v>0</v>
          </cell>
          <cell r="T481">
            <v>0</v>
          </cell>
          <cell r="U481">
            <v>0</v>
          </cell>
          <cell r="V481">
            <v>0</v>
          </cell>
          <cell r="W481">
            <v>0.45951000000000003</v>
          </cell>
          <cell r="X481" t="str">
            <v>-</v>
          </cell>
          <cell r="Y481" t="str">
            <v>-</v>
          </cell>
          <cell r="Z481" t="e">
            <v>#VALUE!</v>
          </cell>
          <cell r="AA481">
            <v>0</v>
          </cell>
          <cell r="AB481">
            <v>0</v>
          </cell>
          <cell r="AC481">
            <v>0</v>
          </cell>
          <cell r="AD481">
            <v>0.28000000000000003</v>
          </cell>
          <cell r="AE481" t="str">
            <v>-</v>
          </cell>
          <cell r="AF481" t="e">
            <v>#VALUE!</v>
          </cell>
          <cell r="AG481">
            <v>0</v>
          </cell>
          <cell r="AH481">
            <v>0</v>
          </cell>
          <cell r="AI481">
            <v>0</v>
          </cell>
          <cell r="AJ481">
            <v>0</v>
          </cell>
          <cell r="AK481">
            <v>0</v>
          </cell>
          <cell r="AL481" t="str">
            <v>-</v>
          </cell>
          <cell r="AM481" t="str">
            <v>-</v>
          </cell>
          <cell r="AN481" t="str">
            <v/>
          </cell>
          <cell r="AO481">
            <v>0</v>
          </cell>
          <cell r="AP481" t="str">
            <v>-</v>
          </cell>
          <cell r="AQ481">
            <v>0</v>
          </cell>
          <cell r="AR481" t="str">
            <v>-</v>
          </cell>
          <cell r="AS481">
            <v>0</v>
          </cell>
          <cell r="AT481" t="str">
            <v/>
          </cell>
          <cell r="AU481">
            <v>0</v>
          </cell>
          <cell r="AV481" t="str">
            <v>-</v>
          </cell>
          <cell r="AW481">
            <v>0</v>
          </cell>
          <cell r="AX481" t="str">
            <v>-</v>
          </cell>
          <cell r="AY481">
            <v>0</v>
          </cell>
          <cell r="AZ481" t="str">
            <v/>
          </cell>
          <cell r="BA481">
            <v>0</v>
          </cell>
          <cell r="BB481" t="str">
            <v>-</v>
          </cell>
          <cell r="BC481">
            <v>0</v>
          </cell>
          <cell r="BD481" t="str">
            <v>-</v>
          </cell>
          <cell r="BE481">
            <v>0</v>
          </cell>
          <cell r="BF481" t="str">
            <v/>
          </cell>
          <cell r="BG481">
            <v>0</v>
          </cell>
          <cell r="BH481" t="str">
            <v>-</v>
          </cell>
          <cell r="BI481">
            <v>0</v>
          </cell>
          <cell r="BJ481" t="str">
            <v>-</v>
          </cell>
          <cell r="BK481">
            <v>0</v>
          </cell>
          <cell r="BL481">
            <v>0</v>
          </cell>
          <cell r="BM481" t="str">
            <v>-</v>
          </cell>
          <cell r="BN481">
            <v>15</v>
          </cell>
          <cell r="BO481" t="str">
            <v/>
          </cell>
          <cell r="BP481">
            <v>0</v>
          </cell>
          <cell r="BQ481">
            <v>0</v>
          </cell>
          <cell r="BR481" t="str">
            <v>-</v>
          </cell>
          <cell r="BS481">
            <v>0</v>
          </cell>
          <cell r="BT481">
            <v>0</v>
          </cell>
          <cell r="BU481" t="str">
            <v>-</v>
          </cell>
        </row>
        <row r="482">
          <cell r="A482" t="str">
            <v>349MD</v>
          </cell>
          <cell r="B482">
            <v>349</v>
          </cell>
          <cell r="C482" t="str">
            <v>MD</v>
          </cell>
          <cell r="D482" t="str">
            <v>Interior Lighting</v>
          </cell>
          <cell r="E482" t="str">
            <v>Interior Lighting Design with Gas Secondary Fuel</v>
          </cell>
          <cell r="F482" t="str">
            <v>Commercial</v>
          </cell>
          <cell r="G482" t="str">
            <v>Y</v>
          </cell>
          <cell r="M482" t="str">
            <v>NC</v>
          </cell>
          <cell r="N482" t="str">
            <v>Unoptimized interior lighting design</v>
          </cell>
          <cell r="O482">
            <v>2020</v>
          </cell>
          <cell r="P482">
            <v>2029</v>
          </cell>
          <cell r="Q482" t="str">
            <v>Small Office</v>
          </cell>
          <cell r="R482" t="str">
            <v/>
          </cell>
          <cell r="S482">
            <v>0</v>
          </cell>
          <cell r="T482">
            <v>0</v>
          </cell>
          <cell r="U482">
            <v>0</v>
          </cell>
          <cell r="V482">
            <v>0</v>
          </cell>
          <cell r="W482">
            <v>0.56180000000000008</v>
          </cell>
          <cell r="X482" t="str">
            <v>-</v>
          </cell>
          <cell r="Y482" t="str">
            <v>-</v>
          </cell>
          <cell r="Z482" t="e">
            <v>#VALUE!</v>
          </cell>
          <cell r="AA482">
            <v>0</v>
          </cell>
          <cell r="AB482">
            <v>0</v>
          </cell>
          <cell r="AC482">
            <v>0</v>
          </cell>
          <cell r="AD482">
            <v>0.28000000000000003</v>
          </cell>
          <cell r="AE482" t="str">
            <v>-</v>
          </cell>
          <cell r="AF482" t="e">
            <v>#VALUE!</v>
          </cell>
          <cell r="AG482">
            <v>0</v>
          </cell>
          <cell r="AH482">
            <v>0</v>
          </cell>
          <cell r="AI482">
            <v>0</v>
          </cell>
          <cell r="AJ482">
            <v>0</v>
          </cell>
          <cell r="AK482">
            <v>0</v>
          </cell>
          <cell r="AL482" t="str">
            <v>-</v>
          </cell>
          <cell r="AM482" t="str">
            <v>-</v>
          </cell>
          <cell r="AN482" t="str">
            <v/>
          </cell>
          <cell r="AO482">
            <v>0</v>
          </cell>
          <cell r="AP482" t="str">
            <v>-</v>
          </cell>
          <cell r="AQ482">
            <v>0</v>
          </cell>
          <cell r="AR482" t="str">
            <v>-</v>
          </cell>
          <cell r="AS482">
            <v>0</v>
          </cell>
          <cell r="AT482" t="str">
            <v/>
          </cell>
          <cell r="AU482">
            <v>0</v>
          </cell>
          <cell r="AV482" t="str">
            <v>-</v>
          </cell>
          <cell r="AW482">
            <v>0</v>
          </cell>
          <cell r="AX482" t="str">
            <v>-</v>
          </cell>
          <cell r="AY482">
            <v>0</v>
          </cell>
          <cell r="AZ482" t="str">
            <v/>
          </cell>
          <cell r="BA482">
            <v>0</v>
          </cell>
          <cell r="BB482" t="str">
            <v>-</v>
          </cell>
          <cell r="BC482">
            <v>0</v>
          </cell>
          <cell r="BD482" t="str">
            <v>-</v>
          </cell>
          <cell r="BE482">
            <v>0</v>
          </cell>
          <cell r="BF482" t="str">
            <v/>
          </cell>
          <cell r="BG482">
            <v>0</v>
          </cell>
          <cell r="BH482" t="str">
            <v>-</v>
          </cell>
          <cell r="BI482">
            <v>0</v>
          </cell>
          <cell r="BJ482" t="str">
            <v>-</v>
          </cell>
          <cell r="BK482">
            <v>0</v>
          </cell>
          <cell r="BL482">
            <v>0</v>
          </cell>
          <cell r="BM482" t="str">
            <v>-</v>
          </cell>
          <cell r="BN482">
            <v>15</v>
          </cell>
          <cell r="BO482" t="str">
            <v>G</v>
          </cell>
          <cell r="BP482">
            <v>0</v>
          </cell>
          <cell r="BQ482">
            <v>-1.320754716981132E-3</v>
          </cell>
          <cell r="BR482" t="str">
            <v>-</v>
          </cell>
          <cell r="BS482">
            <v>0</v>
          </cell>
          <cell r="BT482">
            <v>0</v>
          </cell>
          <cell r="BU482" t="str">
            <v>-</v>
          </cell>
        </row>
        <row r="483">
          <cell r="A483" t="str">
            <v>350MD</v>
          </cell>
          <cell r="B483">
            <v>350</v>
          </cell>
          <cell r="C483" t="str">
            <v>MD</v>
          </cell>
          <cell r="D483" t="str">
            <v>Interior Lighting</v>
          </cell>
          <cell r="E483" t="str">
            <v>Interior Lighting Design with Oil Secondary Fuel</v>
          </cell>
          <cell r="F483" t="str">
            <v>Commercial</v>
          </cell>
          <cell r="G483" t="str">
            <v>Y</v>
          </cell>
          <cell r="M483" t="str">
            <v>NC</v>
          </cell>
          <cell r="N483" t="str">
            <v>Unoptimized interior lighting design</v>
          </cell>
          <cell r="O483">
            <v>2020</v>
          </cell>
          <cell r="P483">
            <v>2029</v>
          </cell>
          <cell r="Q483" t="str">
            <v>Small Office</v>
          </cell>
          <cell r="R483" t="str">
            <v/>
          </cell>
          <cell r="S483">
            <v>0</v>
          </cell>
          <cell r="T483">
            <v>0</v>
          </cell>
          <cell r="U483">
            <v>0</v>
          </cell>
          <cell r="V483">
            <v>0</v>
          </cell>
          <cell r="W483">
            <v>0.56180000000000008</v>
          </cell>
          <cell r="X483" t="str">
            <v>-</v>
          </cell>
          <cell r="Y483" t="str">
            <v>-</v>
          </cell>
          <cell r="Z483" t="e">
            <v>#VALUE!</v>
          </cell>
          <cell r="AA483">
            <v>0</v>
          </cell>
          <cell r="AB483">
            <v>0</v>
          </cell>
          <cell r="AC483">
            <v>0</v>
          </cell>
          <cell r="AD483">
            <v>0.28000000000000003</v>
          </cell>
          <cell r="AE483" t="str">
            <v>-</v>
          </cell>
          <cell r="AF483" t="e">
            <v>#VALUE!</v>
          </cell>
          <cell r="AG483">
            <v>0</v>
          </cell>
          <cell r="AH483">
            <v>0</v>
          </cell>
          <cell r="AI483">
            <v>0</v>
          </cell>
          <cell r="AJ483">
            <v>0</v>
          </cell>
          <cell r="AK483">
            <v>0</v>
          </cell>
          <cell r="AL483" t="str">
            <v>-</v>
          </cell>
          <cell r="AM483" t="str">
            <v>-</v>
          </cell>
          <cell r="AN483" t="str">
            <v/>
          </cell>
          <cell r="AO483">
            <v>0</v>
          </cell>
          <cell r="AP483" t="str">
            <v>-</v>
          </cell>
          <cell r="AQ483">
            <v>0</v>
          </cell>
          <cell r="AR483" t="str">
            <v>-</v>
          </cell>
          <cell r="AS483">
            <v>0</v>
          </cell>
          <cell r="AT483" t="str">
            <v/>
          </cell>
          <cell r="AU483">
            <v>0</v>
          </cell>
          <cell r="AV483" t="str">
            <v>-</v>
          </cell>
          <cell r="AW483">
            <v>0</v>
          </cell>
          <cell r="AX483" t="str">
            <v>-</v>
          </cell>
          <cell r="AY483">
            <v>0</v>
          </cell>
          <cell r="AZ483" t="str">
            <v/>
          </cell>
          <cell r="BA483">
            <v>0</v>
          </cell>
          <cell r="BB483" t="str">
            <v>-</v>
          </cell>
          <cell r="BC483">
            <v>0</v>
          </cell>
          <cell r="BD483" t="str">
            <v>-</v>
          </cell>
          <cell r="BE483">
            <v>0</v>
          </cell>
          <cell r="BF483" t="str">
            <v/>
          </cell>
          <cell r="BG483">
            <v>0</v>
          </cell>
          <cell r="BH483" t="str">
            <v>-</v>
          </cell>
          <cell r="BI483">
            <v>0</v>
          </cell>
          <cell r="BJ483" t="str">
            <v>-</v>
          </cell>
          <cell r="BK483">
            <v>0</v>
          </cell>
          <cell r="BL483">
            <v>0</v>
          </cell>
          <cell r="BM483" t="str">
            <v>-</v>
          </cell>
          <cell r="BN483">
            <v>15</v>
          </cell>
          <cell r="BO483" t="str">
            <v>O</v>
          </cell>
          <cell r="BP483">
            <v>0</v>
          </cell>
          <cell r="BQ483">
            <v>-1.320754716981132E-3</v>
          </cell>
          <cell r="BR483" t="str">
            <v>-</v>
          </cell>
          <cell r="BS483">
            <v>0</v>
          </cell>
          <cell r="BT483">
            <v>0</v>
          </cell>
          <cell r="BU483" t="str">
            <v>-</v>
          </cell>
        </row>
        <row r="484">
          <cell r="A484" t="str">
            <v>351MD</v>
          </cell>
          <cell r="B484">
            <v>351</v>
          </cell>
          <cell r="C484" t="str">
            <v>MD</v>
          </cell>
          <cell r="D484" t="str">
            <v>Interior Lighting</v>
          </cell>
          <cell r="E484" t="str">
            <v>Interior Lighting Design with Propane Secondary Fuel</v>
          </cell>
          <cell r="F484" t="str">
            <v>Commercial</v>
          </cell>
          <cell r="G484" t="str">
            <v>Y</v>
          </cell>
          <cell r="M484" t="str">
            <v>NC</v>
          </cell>
          <cell r="N484" t="str">
            <v>Unoptimized interior lighting design</v>
          </cell>
          <cell r="O484">
            <v>2020</v>
          </cell>
          <cell r="P484">
            <v>2029</v>
          </cell>
          <cell r="Q484" t="str">
            <v>Small Office</v>
          </cell>
          <cell r="R484" t="str">
            <v/>
          </cell>
          <cell r="S484">
            <v>0</v>
          </cell>
          <cell r="T484">
            <v>0</v>
          </cell>
          <cell r="U484">
            <v>0</v>
          </cell>
          <cell r="V484">
            <v>0</v>
          </cell>
          <cell r="W484">
            <v>0.56180000000000008</v>
          </cell>
          <cell r="X484" t="str">
            <v>-</v>
          </cell>
          <cell r="Y484" t="str">
            <v>-</v>
          </cell>
          <cell r="Z484" t="e">
            <v>#VALUE!</v>
          </cell>
          <cell r="AA484">
            <v>0</v>
          </cell>
          <cell r="AB484">
            <v>0</v>
          </cell>
          <cell r="AC484">
            <v>0</v>
          </cell>
          <cell r="AD484">
            <v>0.28000000000000003</v>
          </cell>
          <cell r="AE484" t="str">
            <v>-</v>
          </cell>
          <cell r="AF484" t="e">
            <v>#VALUE!</v>
          </cell>
          <cell r="AG484">
            <v>0</v>
          </cell>
          <cell r="AH484">
            <v>0</v>
          </cell>
          <cell r="AI484">
            <v>0</v>
          </cell>
          <cell r="AJ484">
            <v>0</v>
          </cell>
          <cell r="AK484">
            <v>0</v>
          </cell>
          <cell r="AL484" t="str">
            <v>-</v>
          </cell>
          <cell r="AM484" t="str">
            <v>-</v>
          </cell>
          <cell r="AN484" t="str">
            <v/>
          </cell>
          <cell r="AO484">
            <v>0</v>
          </cell>
          <cell r="AP484" t="str">
            <v>-</v>
          </cell>
          <cell r="AQ484">
            <v>0</v>
          </cell>
          <cell r="AR484" t="str">
            <v>-</v>
          </cell>
          <cell r="AS484">
            <v>0</v>
          </cell>
          <cell r="AT484" t="str">
            <v/>
          </cell>
          <cell r="AU484">
            <v>0</v>
          </cell>
          <cell r="AV484" t="str">
            <v>-</v>
          </cell>
          <cell r="AW484">
            <v>0</v>
          </cell>
          <cell r="AX484" t="str">
            <v>-</v>
          </cell>
          <cell r="AY484">
            <v>0</v>
          </cell>
          <cell r="AZ484" t="str">
            <v/>
          </cell>
          <cell r="BA484">
            <v>0</v>
          </cell>
          <cell r="BB484" t="str">
            <v>-</v>
          </cell>
          <cell r="BC484">
            <v>0</v>
          </cell>
          <cell r="BD484" t="str">
            <v>-</v>
          </cell>
          <cell r="BE484">
            <v>0</v>
          </cell>
          <cell r="BF484" t="str">
            <v/>
          </cell>
          <cell r="BG484">
            <v>0</v>
          </cell>
          <cell r="BH484" t="str">
            <v>-</v>
          </cell>
          <cell r="BI484">
            <v>0</v>
          </cell>
          <cell r="BJ484" t="str">
            <v>-</v>
          </cell>
          <cell r="BK484">
            <v>0</v>
          </cell>
          <cell r="BL484">
            <v>0</v>
          </cell>
          <cell r="BM484" t="str">
            <v>-</v>
          </cell>
          <cell r="BN484">
            <v>15</v>
          </cell>
          <cell r="BO484" t="str">
            <v>Prp</v>
          </cell>
          <cell r="BP484">
            <v>0</v>
          </cell>
          <cell r="BQ484">
            <v>-1.320754716981132E-3</v>
          </cell>
          <cell r="BR484" t="str">
            <v>-</v>
          </cell>
          <cell r="BS484">
            <v>0</v>
          </cell>
          <cell r="BT484">
            <v>0</v>
          </cell>
          <cell r="BU484" t="str">
            <v>-</v>
          </cell>
        </row>
        <row r="485">
          <cell r="A485" t="str">
            <v>LAST ROW</v>
          </cell>
          <cell r="BY485" t="str">
            <v>---</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69">
          <cell r="B69" t="str">
            <v>Indoor Lighting</v>
          </cell>
        </row>
        <row r="70">
          <cell r="B70" t="str">
            <v>Outdoor Lighting</v>
          </cell>
        </row>
        <row r="71">
          <cell r="B71" t="str">
            <v>Cooling</v>
          </cell>
        </row>
        <row r="72">
          <cell r="B72" t="str">
            <v>Ventilation</v>
          </cell>
        </row>
        <row r="73">
          <cell r="B73" t="str">
            <v>Water Heating</v>
          </cell>
        </row>
        <row r="74">
          <cell r="B74" t="str">
            <v>Refrigeration</v>
          </cell>
        </row>
        <row r="75">
          <cell r="B75" t="str">
            <v>Space Heating</v>
          </cell>
        </row>
        <row r="76">
          <cell r="B76" t="str">
            <v>Plug Loads</v>
          </cell>
        </row>
        <row r="77">
          <cell r="B77" t="str">
            <v>Food Service</v>
          </cell>
        </row>
        <row r="78">
          <cell r="B78" t="str">
            <v>Kitchen/Laundry</v>
          </cell>
        </row>
        <row r="79">
          <cell r="B79" t="str">
            <v>Miscellaneous</v>
          </cell>
        </row>
        <row r="80">
          <cell r="B80" t="str">
            <v>Industrial Process</v>
          </cell>
        </row>
        <row r="81">
          <cell r="B81" t="str">
            <v>Data Center</v>
          </cell>
        </row>
        <row r="82">
          <cell r="B82" t="str">
            <v>Elec Total</v>
          </cell>
        </row>
        <row r="85">
          <cell r="B85" t="str">
            <v>Space Heating</v>
          </cell>
        </row>
        <row r="86">
          <cell r="B86" t="str">
            <v>Water Heating</v>
          </cell>
        </row>
        <row r="87">
          <cell r="B87" t="str">
            <v>Cooling</v>
          </cell>
        </row>
        <row r="88">
          <cell r="B88" t="str">
            <v>Food Service</v>
          </cell>
        </row>
        <row r="89">
          <cell r="B89" t="str">
            <v>Industrial Process</v>
          </cell>
        </row>
        <row r="90">
          <cell r="B90" t="str">
            <v>Industrial Total</v>
          </cell>
        </row>
        <row r="91">
          <cell r="B91" t="str">
            <v>Miscellaneous</v>
          </cell>
        </row>
        <row r="92">
          <cell r="B92" t="str">
            <v>Fuel Total</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74"/>
  <sheetViews>
    <sheetView workbookViewId="0">
      <selection activeCell="M25" sqref="M25"/>
    </sheetView>
  </sheetViews>
  <sheetFormatPr defaultRowHeight="15"/>
  <cols>
    <col min="1" max="1" width="5.5703125" customWidth="1"/>
    <col min="2" max="2" width="16.7109375" customWidth="1"/>
    <col min="3" max="3" width="14.28515625" customWidth="1"/>
    <col min="4" max="4" width="11.85546875" customWidth="1"/>
    <col min="5" max="6" width="12" bestFit="1" customWidth="1"/>
    <col min="7" max="7" width="11.5703125" customWidth="1"/>
    <col min="8" max="8" width="13.28515625" customWidth="1"/>
    <col min="9" max="10" width="12" bestFit="1" customWidth="1"/>
    <col min="11" max="11" width="11.28515625" customWidth="1"/>
    <col min="12" max="12" width="13.5703125" bestFit="1" customWidth="1"/>
    <col min="13" max="14" width="12.85546875" bestFit="1" customWidth="1"/>
    <col min="15" max="15" width="13.7109375" customWidth="1"/>
    <col min="16" max="16" width="12.7109375" bestFit="1" customWidth="1"/>
    <col min="17" max="17" width="13.28515625" bestFit="1" customWidth="1"/>
    <col min="18" max="23" width="12.7109375" bestFit="1" customWidth="1"/>
    <col min="24" max="24" width="13.140625" customWidth="1"/>
  </cols>
  <sheetData>
    <row r="1" spans="1:24" ht="18">
      <c r="A1" s="13" t="s">
        <v>6</v>
      </c>
      <c r="C1" s="14"/>
    </row>
    <row r="2" spans="1:24">
      <c r="B2" s="15" t="s">
        <v>3</v>
      </c>
      <c r="C2" s="16" t="s">
        <v>0</v>
      </c>
      <c r="D2" s="16" t="s">
        <v>0</v>
      </c>
      <c r="E2" s="16" t="s">
        <v>0</v>
      </c>
      <c r="F2" s="16" t="s">
        <v>0</v>
      </c>
      <c r="G2" s="16" t="s">
        <v>0</v>
      </c>
      <c r="H2" s="16" t="s">
        <v>0</v>
      </c>
      <c r="I2" s="16" t="s">
        <v>1</v>
      </c>
      <c r="J2" s="16" t="s">
        <v>1</v>
      </c>
      <c r="K2" s="16" t="s">
        <v>1</v>
      </c>
      <c r="L2" s="16" t="s">
        <v>1</v>
      </c>
      <c r="M2" s="16" t="s">
        <v>1</v>
      </c>
      <c r="N2" s="16" t="s">
        <v>1</v>
      </c>
      <c r="O2" s="16" t="s">
        <v>1</v>
      </c>
      <c r="P2" s="16" t="s">
        <v>1</v>
      </c>
      <c r="Q2" s="16" t="s">
        <v>1</v>
      </c>
      <c r="R2" s="16" t="s">
        <v>1</v>
      </c>
      <c r="S2" s="16" t="s">
        <v>1</v>
      </c>
      <c r="T2" s="16" t="s">
        <v>1</v>
      </c>
      <c r="U2" s="16" t="s">
        <v>1</v>
      </c>
      <c r="V2" s="16" t="s">
        <v>1</v>
      </c>
      <c r="W2" s="16" t="s">
        <v>1</v>
      </c>
      <c r="X2" s="16" t="s">
        <v>2</v>
      </c>
    </row>
    <row r="3" spans="1:24">
      <c r="A3" s="17"/>
      <c r="B3" s="18"/>
      <c r="C3" s="19">
        <v>1</v>
      </c>
      <c r="D3" s="20">
        <v>2</v>
      </c>
      <c r="E3" s="20">
        <v>3</v>
      </c>
      <c r="F3" s="20">
        <v>4</v>
      </c>
      <c r="G3" s="20">
        <v>5</v>
      </c>
      <c r="H3" s="20">
        <v>6</v>
      </c>
      <c r="I3" s="20">
        <v>7</v>
      </c>
      <c r="J3" s="20">
        <v>8</v>
      </c>
      <c r="K3" s="20">
        <v>9</v>
      </c>
      <c r="L3" s="20">
        <v>10</v>
      </c>
      <c r="M3" s="20">
        <v>11</v>
      </c>
      <c r="N3" s="20">
        <v>12</v>
      </c>
      <c r="O3" s="20">
        <v>13</v>
      </c>
      <c r="P3" s="20">
        <v>14</v>
      </c>
      <c r="Q3" s="20">
        <v>15</v>
      </c>
      <c r="R3" s="20">
        <v>16</v>
      </c>
      <c r="S3" s="20">
        <v>17</v>
      </c>
      <c r="T3" s="20">
        <v>18</v>
      </c>
      <c r="U3" s="20">
        <v>19</v>
      </c>
      <c r="V3" s="20">
        <v>20</v>
      </c>
      <c r="W3" s="20">
        <v>21</v>
      </c>
      <c r="X3" s="20">
        <v>22</v>
      </c>
    </row>
    <row r="4" spans="1:24" ht="45">
      <c r="A4" s="21"/>
      <c r="B4" s="22"/>
      <c r="C4" s="23" t="s">
        <v>7</v>
      </c>
      <c r="D4" s="23" t="s">
        <v>8</v>
      </c>
      <c r="E4" s="23" t="s">
        <v>9</v>
      </c>
      <c r="F4" s="23" t="s">
        <v>10</v>
      </c>
      <c r="G4" s="23" t="s">
        <v>11</v>
      </c>
      <c r="H4" s="23" t="s">
        <v>12</v>
      </c>
      <c r="I4" s="23" t="s">
        <v>13</v>
      </c>
      <c r="J4" s="23" t="s">
        <v>14</v>
      </c>
      <c r="K4" s="23" t="s">
        <v>15</v>
      </c>
      <c r="L4" s="23" t="s">
        <v>16</v>
      </c>
      <c r="M4" s="23" t="s">
        <v>17</v>
      </c>
      <c r="N4" s="23" t="s">
        <v>18</v>
      </c>
      <c r="O4" s="23" t="s">
        <v>19</v>
      </c>
      <c r="P4" s="23" t="s">
        <v>20</v>
      </c>
      <c r="Q4" s="23" t="s">
        <v>21</v>
      </c>
      <c r="R4" s="23" t="s">
        <v>22</v>
      </c>
      <c r="S4" s="23" t="s">
        <v>23</v>
      </c>
      <c r="T4" s="23" t="s">
        <v>24</v>
      </c>
      <c r="U4" s="23" t="s">
        <v>25</v>
      </c>
      <c r="V4" s="23" t="s">
        <v>26</v>
      </c>
      <c r="W4" s="23" t="s">
        <v>27</v>
      </c>
      <c r="X4" s="23" t="s">
        <v>4</v>
      </c>
    </row>
    <row r="5" spans="1:24" ht="15.75">
      <c r="A5" s="24" t="s">
        <v>28</v>
      </c>
      <c r="B5" s="25"/>
      <c r="C5" s="26"/>
      <c r="D5" s="26"/>
      <c r="E5" s="26"/>
      <c r="F5" s="26"/>
      <c r="G5" s="26"/>
      <c r="H5" s="26"/>
      <c r="I5" s="26"/>
      <c r="J5" s="26"/>
      <c r="K5" s="26"/>
      <c r="L5" s="26"/>
      <c r="M5" s="26"/>
      <c r="N5" s="26"/>
      <c r="O5" s="26"/>
      <c r="P5" s="26"/>
      <c r="Q5" s="26"/>
      <c r="R5" s="26"/>
      <c r="S5" s="26"/>
      <c r="T5" s="26"/>
      <c r="U5" s="26"/>
      <c r="V5" s="26"/>
      <c r="W5" s="26"/>
      <c r="X5" s="26"/>
    </row>
    <row r="6" spans="1:24">
      <c r="A6" s="27" t="s">
        <v>29</v>
      </c>
      <c r="B6" s="28"/>
      <c r="C6" s="29"/>
      <c r="D6" s="29"/>
      <c r="E6" s="29" t="s">
        <v>0</v>
      </c>
      <c r="F6" s="29" t="s">
        <v>1</v>
      </c>
      <c r="G6" s="29" t="s">
        <v>2</v>
      </c>
      <c r="H6" s="29"/>
      <c r="I6" s="29"/>
      <c r="J6" s="29"/>
      <c r="K6" s="29"/>
      <c r="L6" s="29" t="s">
        <v>0</v>
      </c>
      <c r="M6" s="29" t="s">
        <v>1</v>
      </c>
      <c r="N6" s="29" t="s">
        <v>2</v>
      </c>
      <c r="O6" s="30"/>
      <c r="P6" s="30"/>
      <c r="Q6" s="30"/>
      <c r="R6" s="29"/>
      <c r="S6" s="29"/>
      <c r="T6" s="29"/>
      <c r="U6" s="29"/>
      <c r="V6" s="29"/>
      <c r="W6" s="29"/>
      <c r="X6" s="29"/>
    </row>
    <row r="7" spans="1:24">
      <c r="A7" s="31" t="s">
        <v>30</v>
      </c>
      <c r="B7" s="28"/>
      <c r="C7" s="29"/>
      <c r="D7" s="29"/>
      <c r="E7" s="32">
        <v>1</v>
      </c>
      <c r="F7" s="32">
        <v>1</v>
      </c>
      <c r="G7" s="32">
        <v>1</v>
      </c>
      <c r="H7" s="33" t="s">
        <v>31</v>
      </c>
      <c r="I7" s="29"/>
      <c r="J7" s="29"/>
      <c r="K7" s="29"/>
      <c r="L7" s="32">
        <v>1</v>
      </c>
      <c r="M7" s="32">
        <v>1</v>
      </c>
      <c r="N7" s="32">
        <v>1</v>
      </c>
      <c r="O7" s="33" t="s">
        <v>32</v>
      </c>
      <c r="P7" s="34"/>
      <c r="Q7" s="34"/>
      <c r="R7" s="29"/>
      <c r="S7" s="29"/>
      <c r="T7" s="29"/>
      <c r="U7" s="29"/>
      <c r="V7" s="29"/>
      <c r="W7" s="29"/>
      <c r="X7" s="29"/>
    </row>
    <row r="8" spans="1:24">
      <c r="A8" s="31" t="s">
        <v>33</v>
      </c>
      <c r="B8" s="35"/>
      <c r="C8" s="36"/>
      <c r="D8" s="36"/>
      <c r="E8" s="36"/>
      <c r="F8" s="36"/>
      <c r="G8" s="36"/>
      <c r="H8" s="36"/>
      <c r="I8" s="36"/>
      <c r="J8" s="36"/>
      <c r="K8" s="36"/>
      <c r="L8" s="36"/>
      <c r="M8" s="36"/>
      <c r="N8" s="36"/>
      <c r="O8" s="37"/>
      <c r="P8" s="37"/>
      <c r="Q8" s="37"/>
    </row>
    <row r="9" spans="1:24">
      <c r="A9" s="38">
        <v>1</v>
      </c>
      <c r="B9" s="39" t="s">
        <v>34</v>
      </c>
      <c r="C9" s="40">
        <v>744034</v>
      </c>
      <c r="D9" s="40">
        <v>17886</v>
      </c>
      <c r="E9" s="40">
        <v>152115</v>
      </c>
      <c r="F9" s="40">
        <v>96232</v>
      </c>
      <c r="G9" s="40">
        <v>13315</v>
      </c>
      <c r="H9" s="40">
        <v>123507</v>
      </c>
      <c r="I9" s="40">
        <v>220575</v>
      </c>
      <c r="J9" s="40">
        <v>158712</v>
      </c>
      <c r="K9" s="40">
        <v>192755</v>
      </c>
      <c r="L9" s="40">
        <v>69774</v>
      </c>
      <c r="M9" s="40">
        <v>170868</v>
      </c>
      <c r="N9" s="40">
        <v>269540</v>
      </c>
      <c r="O9" s="40">
        <v>71888</v>
      </c>
      <c r="P9" s="40">
        <v>543128</v>
      </c>
      <c r="Q9" s="40">
        <v>26745</v>
      </c>
      <c r="R9" s="40">
        <v>124240</v>
      </c>
      <c r="S9" s="40">
        <v>0</v>
      </c>
      <c r="T9" s="40">
        <v>58422</v>
      </c>
      <c r="U9" s="40">
        <v>0</v>
      </c>
      <c r="V9" s="40">
        <v>15563</v>
      </c>
      <c r="W9" s="40">
        <v>122960</v>
      </c>
      <c r="X9" s="40">
        <v>484630.52816495107</v>
      </c>
    </row>
    <row r="10" spans="1:24">
      <c r="A10" s="38">
        <v>2</v>
      </c>
      <c r="B10" s="39" t="s">
        <v>35</v>
      </c>
      <c r="C10" s="40">
        <v>117440</v>
      </c>
      <c r="D10" s="40">
        <v>464</v>
      </c>
      <c r="E10" s="40">
        <v>4274</v>
      </c>
      <c r="F10" s="40">
        <v>19413</v>
      </c>
      <c r="G10" s="40">
        <v>343</v>
      </c>
      <c r="H10" s="40">
        <v>3458</v>
      </c>
      <c r="I10" s="40">
        <v>19180</v>
      </c>
      <c r="J10" s="40">
        <v>13801</v>
      </c>
      <c r="K10" s="40">
        <v>16761</v>
      </c>
      <c r="L10" s="40">
        <v>6067</v>
      </c>
      <c r="M10" s="40">
        <v>14858</v>
      </c>
      <c r="N10" s="40">
        <v>23438</v>
      </c>
      <c r="O10" s="40">
        <v>6251</v>
      </c>
      <c r="P10" s="40">
        <v>47229</v>
      </c>
      <c r="Q10" s="40">
        <v>2326</v>
      </c>
      <c r="R10" s="40">
        <v>10804</v>
      </c>
      <c r="S10" s="40">
        <v>134741</v>
      </c>
      <c r="T10" s="40">
        <v>5080</v>
      </c>
      <c r="U10" s="40">
        <v>0</v>
      </c>
      <c r="V10" s="40">
        <v>0</v>
      </c>
      <c r="W10" s="40">
        <v>10692</v>
      </c>
      <c r="X10" s="40">
        <v>42141.785057821136</v>
      </c>
    </row>
    <row r="11" spans="1:24">
      <c r="A11" s="38">
        <v>3</v>
      </c>
      <c r="B11" s="39" t="s">
        <v>36</v>
      </c>
      <c r="C11" s="40">
        <v>485506</v>
      </c>
      <c r="D11" s="40">
        <v>30341</v>
      </c>
      <c r="E11" s="40">
        <v>229545</v>
      </c>
      <c r="F11" s="40">
        <v>101139</v>
      </c>
      <c r="G11" s="40">
        <v>39179</v>
      </c>
      <c r="H11" s="40">
        <v>230093</v>
      </c>
      <c r="I11" s="40">
        <v>180883</v>
      </c>
      <c r="J11" s="40">
        <v>53167</v>
      </c>
      <c r="K11" s="40">
        <v>55638</v>
      </c>
      <c r="L11" s="40">
        <v>12958</v>
      </c>
      <c r="M11" s="40">
        <v>11876</v>
      </c>
      <c r="N11" s="40">
        <v>101951</v>
      </c>
      <c r="O11" s="40">
        <v>23655</v>
      </c>
      <c r="P11" s="40">
        <v>115306</v>
      </c>
      <c r="Q11" s="40">
        <v>11406</v>
      </c>
      <c r="R11" s="40">
        <v>56797</v>
      </c>
      <c r="S11" s="40">
        <v>0</v>
      </c>
      <c r="T11" s="40">
        <v>44453</v>
      </c>
      <c r="U11" s="40">
        <v>0</v>
      </c>
      <c r="V11" s="40">
        <v>2550</v>
      </c>
      <c r="W11" s="40">
        <v>28048</v>
      </c>
      <c r="X11" s="40">
        <v>0</v>
      </c>
    </row>
    <row r="12" spans="1:24">
      <c r="A12" s="38">
        <v>4</v>
      </c>
      <c r="B12" s="39" t="s">
        <v>37</v>
      </c>
      <c r="C12" s="40">
        <v>385382</v>
      </c>
      <c r="D12" s="40">
        <v>16842</v>
      </c>
      <c r="E12" s="40">
        <v>76704</v>
      </c>
      <c r="F12" s="40">
        <v>61761</v>
      </c>
      <c r="G12" s="40">
        <v>12373</v>
      </c>
      <c r="H12" s="40">
        <v>61621</v>
      </c>
      <c r="I12" s="40">
        <v>77919</v>
      </c>
      <c r="J12" s="40">
        <v>66959</v>
      </c>
      <c r="K12" s="40">
        <v>36552</v>
      </c>
      <c r="L12" s="40">
        <v>22155</v>
      </c>
      <c r="M12" s="40">
        <v>10324</v>
      </c>
      <c r="N12" s="40">
        <v>134045</v>
      </c>
      <c r="O12" s="40">
        <v>14263</v>
      </c>
      <c r="P12" s="40">
        <v>232806</v>
      </c>
      <c r="Q12" s="40">
        <v>7953</v>
      </c>
      <c r="R12" s="40">
        <v>77136</v>
      </c>
      <c r="S12" s="40">
        <v>0</v>
      </c>
      <c r="T12" s="40">
        <v>74902</v>
      </c>
      <c r="U12" s="40">
        <v>0</v>
      </c>
      <c r="V12" s="40">
        <v>0</v>
      </c>
      <c r="W12" s="40">
        <v>33438</v>
      </c>
      <c r="X12" s="40">
        <v>815177.24635054392</v>
      </c>
    </row>
    <row r="13" spans="1:24">
      <c r="A13" s="38">
        <v>5</v>
      </c>
      <c r="B13" s="39" t="s">
        <v>38</v>
      </c>
      <c r="C13" s="40">
        <v>666345</v>
      </c>
      <c r="D13" s="40">
        <v>22782</v>
      </c>
      <c r="E13" s="40">
        <v>37259</v>
      </c>
      <c r="F13" s="40">
        <v>112396</v>
      </c>
      <c r="G13" s="40">
        <v>14409</v>
      </c>
      <c r="H13" s="40">
        <v>26076</v>
      </c>
      <c r="I13" s="40">
        <v>386733</v>
      </c>
      <c r="J13" s="40">
        <v>323273</v>
      </c>
      <c r="K13" s="40">
        <v>119006</v>
      </c>
      <c r="L13" s="40">
        <v>80352</v>
      </c>
      <c r="M13" s="40">
        <v>21615</v>
      </c>
      <c r="N13" s="40">
        <v>274183</v>
      </c>
      <c r="O13" s="40">
        <v>54134</v>
      </c>
      <c r="P13" s="40">
        <v>615442</v>
      </c>
      <c r="Q13" s="40">
        <v>42724</v>
      </c>
      <c r="R13" s="40">
        <v>223737</v>
      </c>
      <c r="S13" s="40">
        <v>0</v>
      </c>
      <c r="T13" s="40">
        <v>36810</v>
      </c>
      <c r="U13" s="40">
        <v>0</v>
      </c>
      <c r="V13" s="40">
        <v>20492</v>
      </c>
      <c r="W13" s="40">
        <v>47494</v>
      </c>
      <c r="X13" s="40">
        <v>0</v>
      </c>
    </row>
    <row r="14" spans="1:24">
      <c r="A14" s="38">
        <v>6</v>
      </c>
      <c r="B14" s="39" t="s">
        <v>39</v>
      </c>
      <c r="C14" s="40">
        <v>273245</v>
      </c>
      <c r="D14" s="40">
        <v>61174</v>
      </c>
      <c r="E14" s="40">
        <v>36852</v>
      </c>
      <c r="F14" s="40">
        <v>58145</v>
      </c>
      <c r="G14" s="40">
        <v>54777</v>
      </c>
      <c r="H14" s="40">
        <v>29185</v>
      </c>
      <c r="I14" s="40">
        <v>3493</v>
      </c>
      <c r="J14" s="40">
        <v>3000</v>
      </c>
      <c r="K14" s="40">
        <v>3654</v>
      </c>
      <c r="L14" s="40">
        <v>6042</v>
      </c>
      <c r="M14" s="40">
        <v>565</v>
      </c>
      <c r="N14" s="40">
        <v>11612</v>
      </c>
      <c r="O14" s="40">
        <v>160</v>
      </c>
      <c r="P14" s="40">
        <v>13992</v>
      </c>
      <c r="Q14" s="40">
        <v>3663</v>
      </c>
      <c r="R14" s="40">
        <v>27461</v>
      </c>
      <c r="S14" s="40">
        <v>0</v>
      </c>
      <c r="T14" s="40">
        <v>1026</v>
      </c>
      <c r="U14" s="40">
        <v>0</v>
      </c>
      <c r="V14" s="40">
        <v>0</v>
      </c>
      <c r="W14" s="40">
        <v>2112</v>
      </c>
      <c r="X14" s="40">
        <v>0</v>
      </c>
    </row>
    <row r="15" spans="1:24">
      <c r="A15" s="38">
        <v>7</v>
      </c>
      <c r="B15" s="39" t="s">
        <v>40</v>
      </c>
      <c r="C15" s="40">
        <v>734830</v>
      </c>
      <c r="D15" s="40">
        <v>17213</v>
      </c>
      <c r="E15" s="40">
        <v>66474</v>
      </c>
      <c r="F15" s="40">
        <v>134158</v>
      </c>
      <c r="G15" s="40">
        <v>12784</v>
      </c>
      <c r="H15" s="40">
        <v>54092</v>
      </c>
      <c r="I15" s="40">
        <v>52878</v>
      </c>
      <c r="J15" s="40">
        <v>32385</v>
      </c>
      <c r="K15" s="40">
        <v>96927</v>
      </c>
      <c r="L15" s="40">
        <v>49883</v>
      </c>
      <c r="M15" s="40">
        <v>111507</v>
      </c>
      <c r="N15" s="40">
        <v>198415</v>
      </c>
      <c r="O15" s="40">
        <v>740498</v>
      </c>
      <c r="P15" s="40">
        <v>175876</v>
      </c>
      <c r="Q15" s="40">
        <v>42850</v>
      </c>
      <c r="R15" s="40">
        <v>800751</v>
      </c>
      <c r="S15" s="40">
        <v>0</v>
      </c>
      <c r="T15" s="40">
        <v>53020</v>
      </c>
      <c r="U15" s="40">
        <v>0</v>
      </c>
      <c r="V15" s="40">
        <v>0</v>
      </c>
      <c r="W15" s="40">
        <v>18529</v>
      </c>
      <c r="X15" s="40">
        <v>0</v>
      </c>
    </row>
    <row r="16" spans="1:24">
      <c r="A16" s="38">
        <v>8</v>
      </c>
      <c r="B16" s="39" t="s">
        <v>41</v>
      </c>
      <c r="C16" s="40">
        <v>134038</v>
      </c>
      <c r="D16" s="40">
        <v>11283</v>
      </c>
      <c r="E16" s="40">
        <v>45619</v>
      </c>
      <c r="F16" s="40">
        <v>22977</v>
      </c>
      <c r="G16" s="40">
        <v>8881</v>
      </c>
      <c r="H16" s="40">
        <v>39356</v>
      </c>
      <c r="I16" s="40">
        <v>2088</v>
      </c>
      <c r="J16" s="40">
        <v>5242</v>
      </c>
      <c r="K16" s="40">
        <v>1999</v>
      </c>
      <c r="L16" s="40">
        <v>2334</v>
      </c>
      <c r="M16" s="40">
        <v>162</v>
      </c>
      <c r="N16" s="40">
        <v>15711</v>
      </c>
      <c r="O16" s="40">
        <v>63341</v>
      </c>
      <c r="P16" s="40">
        <v>95332</v>
      </c>
      <c r="Q16" s="40">
        <v>5804</v>
      </c>
      <c r="R16" s="40">
        <v>501693</v>
      </c>
      <c r="S16" s="40">
        <v>0</v>
      </c>
      <c r="T16" s="40">
        <v>10348</v>
      </c>
      <c r="U16" s="40">
        <v>0</v>
      </c>
      <c r="V16" s="40">
        <v>0</v>
      </c>
      <c r="W16" s="40">
        <v>9474</v>
      </c>
      <c r="X16" s="40">
        <v>0</v>
      </c>
    </row>
    <row r="17" spans="1:24">
      <c r="A17" s="38">
        <v>9</v>
      </c>
      <c r="B17" s="39" t="s">
        <v>42</v>
      </c>
      <c r="C17" s="40">
        <v>803367</v>
      </c>
      <c r="D17" s="40">
        <v>26460</v>
      </c>
      <c r="E17" s="40">
        <v>85952</v>
      </c>
      <c r="F17" s="40">
        <v>126324</v>
      </c>
      <c r="G17" s="40">
        <v>22046</v>
      </c>
      <c r="H17" s="40">
        <v>76084</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c r="A18" s="38">
        <v>10</v>
      </c>
      <c r="B18" s="39" t="s">
        <v>43</v>
      </c>
      <c r="C18" s="40">
        <v>474876</v>
      </c>
      <c r="D18" s="40">
        <v>17503</v>
      </c>
      <c r="E18" s="40">
        <v>60353</v>
      </c>
      <c r="F18" s="40">
        <v>66759</v>
      </c>
      <c r="G18" s="40">
        <v>13025</v>
      </c>
      <c r="H18" s="40">
        <v>49427</v>
      </c>
      <c r="I18" s="40">
        <v>399266</v>
      </c>
      <c r="J18" s="40">
        <v>134096</v>
      </c>
      <c r="K18" s="40">
        <v>75019</v>
      </c>
      <c r="L18" s="40">
        <v>20687</v>
      </c>
      <c r="M18" s="40">
        <v>32134</v>
      </c>
      <c r="N18" s="40">
        <v>308949</v>
      </c>
      <c r="O18" s="40">
        <v>23527</v>
      </c>
      <c r="P18" s="40">
        <v>357347</v>
      </c>
      <c r="Q18" s="40">
        <v>56294</v>
      </c>
      <c r="R18" s="40">
        <v>82763</v>
      </c>
      <c r="S18" s="40">
        <v>0</v>
      </c>
      <c r="T18" s="40">
        <v>32087</v>
      </c>
      <c r="U18" s="40">
        <v>0</v>
      </c>
      <c r="V18" s="40">
        <v>0</v>
      </c>
      <c r="W18" s="40">
        <v>45168</v>
      </c>
      <c r="X18" s="40">
        <v>0</v>
      </c>
    </row>
    <row r="19" spans="1:24">
      <c r="A19" s="38">
        <v>11</v>
      </c>
      <c r="B19" s="39" t="s">
        <v>44</v>
      </c>
      <c r="C19" s="40">
        <v>0</v>
      </c>
      <c r="D19" s="40">
        <v>0</v>
      </c>
      <c r="E19" s="40">
        <v>0</v>
      </c>
      <c r="F19" s="40">
        <v>0</v>
      </c>
      <c r="G19" s="40">
        <v>0</v>
      </c>
      <c r="H19" s="40">
        <v>0</v>
      </c>
      <c r="I19" s="40">
        <v>31861</v>
      </c>
      <c r="J19" s="40">
        <v>99887</v>
      </c>
      <c r="K19" s="40">
        <v>0</v>
      </c>
      <c r="L19" s="40">
        <v>0</v>
      </c>
      <c r="M19" s="40">
        <v>595</v>
      </c>
      <c r="N19" s="40">
        <v>25393</v>
      </c>
      <c r="O19" s="40">
        <v>0</v>
      </c>
      <c r="P19" s="40">
        <v>178301</v>
      </c>
      <c r="Q19" s="40">
        <v>0</v>
      </c>
      <c r="R19" s="40">
        <v>0</v>
      </c>
      <c r="S19" s="40">
        <v>0</v>
      </c>
      <c r="T19" s="40">
        <v>0</v>
      </c>
      <c r="U19" s="40">
        <v>0</v>
      </c>
      <c r="V19" s="40">
        <v>0</v>
      </c>
      <c r="W19" s="40">
        <v>2684</v>
      </c>
      <c r="X19" s="40">
        <v>0</v>
      </c>
    </row>
    <row r="20" spans="1:24">
      <c r="A20" s="38">
        <v>12</v>
      </c>
      <c r="B20" s="39" t="s">
        <v>45</v>
      </c>
      <c r="C20" s="40">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row>
    <row r="21" spans="1:24">
      <c r="A21" s="38">
        <v>13</v>
      </c>
      <c r="B21" s="39" t="s">
        <v>46</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664501.93764260504</v>
      </c>
    </row>
    <row r="22" spans="1:24">
      <c r="A22" s="38">
        <v>14</v>
      </c>
      <c r="B22" s="39" t="s">
        <v>47</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10138</v>
      </c>
      <c r="W22" s="40">
        <v>0</v>
      </c>
      <c r="X22" s="40">
        <v>649765.44651028968</v>
      </c>
    </row>
    <row r="23" spans="1:24">
      <c r="A23" s="38">
        <v>15</v>
      </c>
      <c r="B23" s="39" t="s">
        <v>48</v>
      </c>
      <c r="C23" s="40">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547740.42105026636</v>
      </c>
    </row>
    <row r="24" spans="1:24">
      <c r="A24" s="38">
        <v>16</v>
      </c>
      <c r="B24" s="39" t="s">
        <v>49</v>
      </c>
      <c r="C24" s="40">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5658</v>
      </c>
      <c r="W24" s="40">
        <v>0</v>
      </c>
      <c r="X24" s="40">
        <v>477269.29938340653</v>
      </c>
    </row>
    <row r="25" spans="1:24">
      <c r="A25" s="38">
        <v>17</v>
      </c>
      <c r="B25" s="39" t="s">
        <v>50</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11710</v>
      </c>
      <c r="W25" s="40">
        <v>0</v>
      </c>
      <c r="X25" s="40">
        <v>919469.82089099067</v>
      </c>
    </row>
    <row r="26" spans="1:24">
      <c r="A26" s="38">
        <v>18</v>
      </c>
      <c r="B26" s="39" t="s">
        <v>51</v>
      </c>
      <c r="C26" s="40">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17170</v>
      </c>
      <c r="W26" s="40">
        <v>0</v>
      </c>
      <c r="X26" s="40">
        <v>1361075.5897829789</v>
      </c>
    </row>
    <row r="27" spans="1:24">
      <c r="A27" s="38">
        <v>19</v>
      </c>
      <c r="B27" s="39" t="s">
        <v>52</v>
      </c>
      <c r="C27" s="40">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142744.35190589185</v>
      </c>
    </row>
    <row r="28" spans="1:24">
      <c r="A28" s="38">
        <v>20</v>
      </c>
      <c r="B28" s="39" t="s">
        <v>53</v>
      </c>
      <c r="C28" s="40">
        <v>883093</v>
      </c>
      <c r="D28" s="40">
        <v>34329</v>
      </c>
      <c r="E28" s="40">
        <v>102864</v>
      </c>
      <c r="F28" s="40">
        <v>148640</v>
      </c>
      <c r="G28" s="40">
        <v>25554</v>
      </c>
      <c r="H28" s="40">
        <v>83715</v>
      </c>
      <c r="I28" s="40">
        <v>242141</v>
      </c>
      <c r="J28" s="40">
        <v>164682</v>
      </c>
      <c r="K28" s="40">
        <v>205000</v>
      </c>
      <c r="L28" s="40">
        <v>67231</v>
      </c>
      <c r="M28" s="40">
        <v>151257</v>
      </c>
      <c r="N28" s="40">
        <v>243901</v>
      </c>
      <c r="O28" s="40">
        <v>79666</v>
      </c>
      <c r="P28" s="40">
        <v>604846</v>
      </c>
      <c r="Q28" s="40">
        <v>75407</v>
      </c>
      <c r="R28" s="40">
        <v>153429</v>
      </c>
      <c r="S28" s="40">
        <v>0</v>
      </c>
      <c r="T28" s="40">
        <v>126223</v>
      </c>
      <c r="U28" s="40">
        <v>0</v>
      </c>
      <c r="V28" s="40">
        <v>26366</v>
      </c>
      <c r="W28" s="40">
        <v>169036</v>
      </c>
      <c r="X28" s="40">
        <v>449809.7013192898</v>
      </c>
    </row>
    <row r="29" spans="1:24">
      <c r="A29" s="38">
        <v>21</v>
      </c>
      <c r="B29" s="39">
        <v>0</v>
      </c>
      <c r="C29" s="40"/>
      <c r="D29" s="40"/>
      <c r="E29" s="40"/>
      <c r="F29" s="40"/>
      <c r="G29" s="40"/>
      <c r="H29" s="40"/>
      <c r="I29" s="40"/>
      <c r="J29" s="40"/>
      <c r="K29" s="40"/>
      <c r="L29" s="40"/>
      <c r="M29" s="40"/>
      <c r="N29" s="40"/>
      <c r="O29" s="40"/>
      <c r="P29" s="40"/>
      <c r="Q29" s="40"/>
      <c r="R29" s="40"/>
      <c r="S29" s="40"/>
      <c r="T29" s="40"/>
      <c r="U29" s="40"/>
      <c r="V29" s="40"/>
      <c r="W29" s="40"/>
      <c r="X29" s="40"/>
    </row>
    <row r="30" spans="1:24">
      <c r="A30" s="38">
        <v>22</v>
      </c>
      <c r="B30" s="39">
        <v>0</v>
      </c>
      <c r="C30" s="40"/>
      <c r="D30" s="40"/>
      <c r="E30" s="40"/>
      <c r="F30" s="40"/>
      <c r="G30" s="40"/>
      <c r="H30" s="40"/>
      <c r="I30" s="40"/>
      <c r="J30" s="40"/>
      <c r="K30" s="40"/>
      <c r="L30" s="40"/>
      <c r="M30" s="40"/>
      <c r="N30" s="40"/>
      <c r="O30" s="40"/>
      <c r="P30" s="40"/>
      <c r="Q30" s="40"/>
      <c r="R30" s="40"/>
      <c r="S30" s="40"/>
      <c r="T30" s="40"/>
      <c r="U30" s="40"/>
      <c r="V30" s="40"/>
      <c r="W30" s="40"/>
      <c r="X30" s="40"/>
    </row>
    <row r="31" spans="1:24">
      <c r="A31" s="38">
        <v>23</v>
      </c>
      <c r="B31" s="39">
        <v>0</v>
      </c>
      <c r="C31" s="40"/>
      <c r="D31" s="40"/>
      <c r="E31" s="40"/>
      <c r="F31" s="40"/>
      <c r="G31" s="40"/>
      <c r="H31" s="40"/>
      <c r="I31" s="40"/>
      <c r="J31" s="40"/>
      <c r="K31" s="40"/>
      <c r="L31" s="40"/>
      <c r="M31" s="40"/>
      <c r="N31" s="40"/>
      <c r="O31" s="40"/>
      <c r="P31" s="40"/>
      <c r="Q31" s="40"/>
      <c r="R31" s="40"/>
      <c r="S31" s="40"/>
      <c r="T31" s="40"/>
      <c r="U31" s="40"/>
      <c r="V31" s="40"/>
      <c r="W31" s="40"/>
      <c r="X31" s="40"/>
    </row>
    <row r="32" spans="1:24">
      <c r="A32" s="38">
        <v>24</v>
      </c>
      <c r="B32" s="39">
        <v>0</v>
      </c>
      <c r="C32" s="40"/>
      <c r="D32" s="40"/>
      <c r="E32" s="40"/>
      <c r="F32" s="40"/>
      <c r="G32" s="40"/>
      <c r="H32" s="40"/>
      <c r="I32" s="40"/>
      <c r="J32" s="40"/>
      <c r="K32" s="40"/>
      <c r="L32" s="40"/>
      <c r="M32" s="40"/>
      <c r="N32" s="40"/>
      <c r="O32" s="40"/>
      <c r="P32" s="40"/>
      <c r="Q32" s="40"/>
      <c r="R32" s="40"/>
      <c r="S32" s="40"/>
      <c r="T32" s="40"/>
      <c r="U32" s="40"/>
      <c r="V32" s="40"/>
      <c r="W32" s="40"/>
      <c r="X32" s="40"/>
    </row>
    <row r="33" spans="1:24">
      <c r="A33" s="38">
        <v>25</v>
      </c>
      <c r="B33" s="39">
        <v>0</v>
      </c>
      <c r="C33" s="40"/>
      <c r="D33" s="40"/>
      <c r="E33" s="40"/>
      <c r="F33" s="40"/>
      <c r="G33" s="40"/>
      <c r="H33" s="40"/>
      <c r="I33" s="40"/>
      <c r="J33" s="40"/>
      <c r="K33" s="40"/>
      <c r="L33" s="40"/>
      <c r="M33" s="40"/>
      <c r="N33" s="40"/>
      <c r="O33" s="40"/>
      <c r="P33" s="40"/>
      <c r="Q33" s="40"/>
      <c r="R33" s="40"/>
      <c r="S33" s="40"/>
      <c r="T33" s="40"/>
      <c r="U33" s="40"/>
      <c r="V33" s="40"/>
      <c r="W33" s="40"/>
      <c r="X33" s="40"/>
    </row>
    <row r="34" spans="1:24">
      <c r="A34" s="38">
        <v>26</v>
      </c>
      <c r="B34" s="39">
        <v>0</v>
      </c>
      <c r="C34" s="40"/>
      <c r="D34" s="40"/>
      <c r="E34" s="40"/>
      <c r="F34" s="40"/>
      <c r="G34" s="40"/>
      <c r="H34" s="40"/>
      <c r="I34" s="40"/>
      <c r="J34" s="40"/>
      <c r="K34" s="40"/>
      <c r="L34" s="40"/>
      <c r="M34" s="40"/>
      <c r="N34" s="40"/>
      <c r="O34" s="40"/>
      <c r="P34" s="40"/>
      <c r="Q34" s="40"/>
      <c r="R34" s="40"/>
      <c r="S34" s="40"/>
      <c r="T34" s="40"/>
      <c r="U34" s="40"/>
      <c r="V34" s="40"/>
      <c r="W34" s="40"/>
      <c r="X34" s="40"/>
    </row>
    <row r="35" spans="1:24">
      <c r="A35" s="38">
        <v>27</v>
      </c>
      <c r="B35" s="39">
        <v>0</v>
      </c>
      <c r="C35" s="40"/>
      <c r="D35" s="40"/>
      <c r="E35" s="40"/>
      <c r="F35" s="40"/>
      <c r="G35" s="40"/>
      <c r="H35" s="40"/>
      <c r="I35" s="40"/>
      <c r="J35" s="40"/>
      <c r="K35" s="40"/>
      <c r="L35" s="40"/>
      <c r="M35" s="40"/>
      <c r="N35" s="40"/>
      <c r="O35" s="40"/>
      <c r="P35" s="40"/>
      <c r="Q35" s="40"/>
      <c r="R35" s="40"/>
      <c r="S35" s="40"/>
      <c r="T35" s="40"/>
      <c r="U35" s="40"/>
      <c r="V35" s="40"/>
      <c r="W35" s="40"/>
      <c r="X35" s="40"/>
    </row>
    <row r="36" spans="1:24">
      <c r="A36" s="38">
        <v>28</v>
      </c>
      <c r="B36" s="39">
        <v>0</v>
      </c>
      <c r="C36" s="40"/>
      <c r="D36" s="40"/>
      <c r="E36" s="40"/>
      <c r="F36" s="40"/>
      <c r="G36" s="40"/>
      <c r="H36" s="40"/>
      <c r="I36" s="40"/>
      <c r="J36" s="40"/>
      <c r="K36" s="40"/>
      <c r="L36" s="40"/>
      <c r="M36" s="40"/>
      <c r="N36" s="40"/>
      <c r="O36" s="40"/>
      <c r="P36" s="40"/>
      <c r="Q36" s="40"/>
      <c r="R36" s="40"/>
      <c r="S36" s="40"/>
      <c r="T36" s="40"/>
      <c r="U36" s="40"/>
      <c r="V36" s="40"/>
      <c r="W36" s="40"/>
      <c r="X36" s="40"/>
    </row>
    <row r="37" spans="1:24">
      <c r="A37" s="38">
        <v>29</v>
      </c>
      <c r="B37" s="39">
        <v>0</v>
      </c>
      <c r="C37" s="40"/>
      <c r="D37" s="40"/>
      <c r="E37" s="40"/>
      <c r="F37" s="40"/>
      <c r="G37" s="40"/>
      <c r="H37" s="40"/>
      <c r="I37" s="40"/>
      <c r="J37" s="40"/>
      <c r="K37" s="40"/>
      <c r="L37" s="40"/>
      <c r="M37" s="40"/>
      <c r="N37" s="40"/>
      <c r="O37" s="40"/>
      <c r="P37" s="40"/>
      <c r="Q37" s="40"/>
      <c r="R37" s="40"/>
      <c r="S37" s="40"/>
      <c r="T37" s="40"/>
      <c r="U37" s="40"/>
      <c r="V37" s="40"/>
      <c r="W37" s="40"/>
      <c r="X37" s="40"/>
    </row>
    <row r="38" spans="1:24">
      <c r="A38" s="38">
        <v>30</v>
      </c>
      <c r="B38" s="39">
        <v>0</v>
      </c>
      <c r="C38" s="40"/>
      <c r="D38" s="40"/>
      <c r="E38" s="40"/>
      <c r="F38" s="40"/>
      <c r="G38" s="40"/>
      <c r="H38" s="40"/>
      <c r="I38" s="40"/>
      <c r="J38" s="40"/>
      <c r="K38" s="40"/>
      <c r="L38" s="40"/>
      <c r="M38" s="40"/>
      <c r="N38" s="40"/>
      <c r="O38" s="40"/>
      <c r="P38" s="40"/>
      <c r="Q38" s="40"/>
      <c r="R38" s="40"/>
      <c r="S38" s="40"/>
      <c r="T38" s="40"/>
      <c r="U38" s="40"/>
      <c r="V38" s="40"/>
      <c r="W38" s="40"/>
      <c r="X38" s="40"/>
    </row>
    <row r="39" spans="1:24">
      <c r="A39" s="27" t="s">
        <v>54</v>
      </c>
      <c r="B39" s="41"/>
      <c r="C39" s="42"/>
      <c r="D39" s="42"/>
      <c r="E39" s="29" t="s">
        <v>0</v>
      </c>
      <c r="F39" s="29" t="s">
        <v>1</v>
      </c>
      <c r="G39" s="29" t="s">
        <v>2</v>
      </c>
      <c r="H39" s="29"/>
      <c r="I39" s="43"/>
      <c r="J39" s="43"/>
      <c r="K39" s="43"/>
      <c r="L39" s="29" t="s">
        <v>0</v>
      </c>
      <c r="M39" s="29" t="s">
        <v>1</v>
      </c>
      <c r="N39" s="29" t="s">
        <v>2</v>
      </c>
      <c r="O39" s="30"/>
      <c r="P39" s="42"/>
      <c r="Q39" s="42"/>
      <c r="R39" s="42"/>
      <c r="S39" s="42"/>
      <c r="T39" s="42"/>
      <c r="U39" s="42"/>
      <c r="V39" s="42"/>
      <c r="W39" s="42"/>
      <c r="X39" s="42"/>
    </row>
    <row r="40" spans="1:24">
      <c r="A40" s="31" t="s">
        <v>55</v>
      </c>
      <c r="B40" s="35"/>
      <c r="C40" s="43"/>
      <c r="D40" s="43"/>
      <c r="E40" s="32">
        <v>5.0093765270648676E-2</v>
      </c>
      <c r="F40" s="32">
        <v>5.5485498334084268E-2</v>
      </c>
      <c r="G40" s="32">
        <v>0</v>
      </c>
      <c r="H40" s="33" t="s">
        <v>56</v>
      </c>
      <c r="I40" s="43"/>
      <c r="J40" s="43"/>
      <c r="K40" s="43"/>
      <c r="L40" s="32">
        <v>1.0670866479246284</v>
      </c>
      <c r="M40" s="32">
        <v>1.0894827788190369</v>
      </c>
      <c r="N40" s="32">
        <v>1.1024449223797748</v>
      </c>
      <c r="O40" s="33" t="s">
        <v>32</v>
      </c>
    </row>
    <row r="41" spans="1:24">
      <c r="A41" s="31" t="s">
        <v>57</v>
      </c>
      <c r="B41" s="35"/>
      <c r="C41" s="43"/>
      <c r="D41" s="43"/>
    </row>
    <row r="42" spans="1:24">
      <c r="A42" s="44">
        <v>1</v>
      </c>
      <c r="B42" s="39" t="s">
        <v>34</v>
      </c>
      <c r="C42" s="40">
        <v>39771.882169241464</v>
      </c>
      <c r="D42" s="40">
        <v>956.08518492307178</v>
      </c>
      <c r="E42" s="40">
        <v>8131.2142404435344</v>
      </c>
      <c r="F42" s="40">
        <v>5144.0226722306297</v>
      </c>
      <c r="G42" s="40">
        <v>711.7451770798782</v>
      </c>
      <c r="H42" s="40">
        <v>6601.9911066920395</v>
      </c>
      <c r="I42" s="40">
        <v>13333.867914591754</v>
      </c>
      <c r="J42" s="40">
        <v>9594.2189480253273</v>
      </c>
      <c r="K42" s="40">
        <v>11652.135146218445</v>
      </c>
      <c r="L42" s="40">
        <v>4217.8728317929272</v>
      </c>
      <c r="M42" s="40">
        <v>10329.055164141286</v>
      </c>
      <c r="N42" s="40">
        <v>16293.826397819614</v>
      </c>
      <c r="O42" s="40">
        <v>4345.6651780309285</v>
      </c>
      <c r="P42" s="40">
        <v>32832.356399031582</v>
      </c>
      <c r="Q42" s="40">
        <v>1616.7484863459433</v>
      </c>
      <c r="R42" s="40">
        <v>7510.3694875161718</v>
      </c>
      <c r="S42" s="40">
        <v>0</v>
      </c>
      <c r="T42" s="40">
        <v>3531.6388135839488</v>
      </c>
      <c r="U42" s="40">
        <v>0</v>
      </c>
      <c r="V42" s="40">
        <v>940.79105227152434</v>
      </c>
      <c r="W42" s="40">
        <v>7432.9928540324245</v>
      </c>
      <c r="X42" s="40">
        <v>0</v>
      </c>
    </row>
    <row r="43" spans="1:24">
      <c r="A43" s="44">
        <v>2</v>
      </c>
      <c r="B43" s="39" t="s">
        <v>35</v>
      </c>
      <c r="C43" s="40">
        <v>6277.6833343042354</v>
      </c>
      <c r="D43" s="40">
        <v>24.802836061964964</v>
      </c>
      <c r="E43" s="40">
        <v>228.46405458801345</v>
      </c>
      <c r="F43" s="40">
        <v>1037.7100354976849</v>
      </c>
      <c r="G43" s="40">
        <v>18.334855106150822</v>
      </c>
      <c r="H43" s="40">
        <v>184.84527392731647</v>
      </c>
      <c r="I43" s="40">
        <v>1159.4404923580182</v>
      </c>
      <c r="J43" s="40">
        <v>834.27728024155408</v>
      </c>
      <c r="K43" s="40">
        <v>1013.2107451727186</v>
      </c>
      <c r="L43" s="40">
        <v>366.75315261397787</v>
      </c>
      <c r="M43" s="40">
        <v>898.17345336055439</v>
      </c>
      <c r="N43" s="40">
        <v>1416.8386996812944</v>
      </c>
      <c r="O43" s="40">
        <v>377.87604367726647</v>
      </c>
      <c r="P43" s="40">
        <v>2855.0164240655286</v>
      </c>
      <c r="Q43" s="40">
        <v>140.60785115874612</v>
      </c>
      <c r="R43" s="40">
        <v>653.10714699875018</v>
      </c>
      <c r="S43" s="40">
        <v>8145.1601345574409</v>
      </c>
      <c r="T43" s="40">
        <v>307.08851413862004</v>
      </c>
      <c r="U43" s="40">
        <v>0</v>
      </c>
      <c r="V43" s="40">
        <v>0</v>
      </c>
      <c r="W43" s="40">
        <v>646.33669156892233</v>
      </c>
      <c r="X43" s="40">
        <v>0</v>
      </c>
    </row>
    <row r="44" spans="1:24">
      <c r="A44" s="44">
        <v>3</v>
      </c>
      <c r="B44" s="39" t="s">
        <v>36</v>
      </c>
      <c r="C44" s="40">
        <v>25952.426131681812</v>
      </c>
      <c r="D44" s="40">
        <v>1621.8595882674115</v>
      </c>
      <c r="E44" s="40">
        <v>12270.187508283938</v>
      </c>
      <c r="F44" s="40">
        <v>5406.3233544635223</v>
      </c>
      <c r="G44" s="40">
        <v>2094.2894699821663</v>
      </c>
      <c r="H44" s="40">
        <v>12299.480512943326</v>
      </c>
      <c r="I44" s="40">
        <v>10934.466870656694</v>
      </c>
      <c r="J44" s="40">
        <v>3213.9714628362226</v>
      </c>
      <c r="K44" s="40">
        <v>3363.3446357567996</v>
      </c>
      <c r="L44" s="40">
        <v>783.31751303311773</v>
      </c>
      <c r="M44" s="40">
        <v>717.91007754138809</v>
      </c>
      <c r="N44" s="40">
        <v>6162.9884064855223</v>
      </c>
      <c r="O44" s="40">
        <v>1429.9564570765858</v>
      </c>
      <c r="P44" s="40">
        <v>6970.3047659975828</v>
      </c>
      <c r="Q44" s="40">
        <v>689.49834493407491</v>
      </c>
      <c r="R44" s="40">
        <v>3433.4067593565355</v>
      </c>
      <c r="S44" s="40">
        <v>0</v>
      </c>
      <c r="T44" s="40">
        <v>2687.205850197653</v>
      </c>
      <c r="U44" s="40">
        <v>0</v>
      </c>
      <c r="V44" s="40">
        <v>154.14876201840178</v>
      </c>
      <c r="W44" s="40">
        <v>1695.5154812126013</v>
      </c>
      <c r="X44" s="40">
        <v>0</v>
      </c>
    </row>
    <row r="45" spans="1:24">
      <c r="A45" s="44">
        <v>4</v>
      </c>
      <c r="B45" s="39" t="s">
        <v>37</v>
      </c>
      <c r="C45" s="40">
        <v>20600.358981103836</v>
      </c>
      <c r="D45" s="40">
        <v>900.27880378365057</v>
      </c>
      <c r="E45" s="40">
        <v>4100.1653821055179</v>
      </c>
      <c r="F45" s="40">
        <v>3301.3964612565046</v>
      </c>
      <c r="G45" s="40">
        <v>661.39114352304409</v>
      </c>
      <c r="H45" s="40">
        <v>3293.9128469274633</v>
      </c>
      <c r="I45" s="40">
        <v>4710.2421128281758</v>
      </c>
      <c r="J45" s="40">
        <v>4047.7046886235944</v>
      </c>
      <c r="K45" s="40">
        <v>2209.5864899202438</v>
      </c>
      <c r="L45" s="40">
        <v>1339.2807147128201</v>
      </c>
      <c r="M45" s="40">
        <v>624.09090944234504</v>
      </c>
      <c r="N45" s="40">
        <v>8103.0865901006537</v>
      </c>
      <c r="O45" s="40">
        <v>862.20540888959397</v>
      </c>
      <c r="P45" s="40">
        <v>14073.2379178259</v>
      </c>
      <c r="Q45" s="40">
        <v>480.76278601268604</v>
      </c>
      <c r="R45" s="40">
        <v>4662.9093753142906</v>
      </c>
      <c r="S45" s="40">
        <v>0</v>
      </c>
      <c r="T45" s="40">
        <v>4527.8629696871885</v>
      </c>
      <c r="U45" s="40">
        <v>0</v>
      </c>
      <c r="V45" s="40">
        <v>0</v>
      </c>
      <c r="W45" s="40">
        <v>2021.3436487730662</v>
      </c>
      <c r="X45" s="40">
        <v>0</v>
      </c>
    </row>
    <row r="46" spans="1:24">
      <c r="A46" s="44">
        <v>5</v>
      </c>
      <c r="B46" s="39" t="s">
        <v>38</v>
      </c>
      <c r="C46" s="40">
        <v>35619.064214892336</v>
      </c>
      <c r="D46" s="40">
        <v>1217.7978688872538</v>
      </c>
      <c r="E46" s="40">
        <v>1991.6570448981734</v>
      </c>
      <c r="F46" s="40">
        <v>6008.0594009064953</v>
      </c>
      <c r="G46" s="40">
        <v>770.22427762252823</v>
      </c>
      <c r="H46" s="40">
        <v>1393.8766231719792</v>
      </c>
      <c r="I46" s="40">
        <v>23378.201247710815</v>
      </c>
      <c r="J46" s="40">
        <v>19542.012840774431</v>
      </c>
      <c r="K46" s="40">
        <v>7193.9715971615387</v>
      </c>
      <c r="L46" s="40">
        <v>4857.3181669422038</v>
      </c>
      <c r="M46" s="40">
        <v>1306.6374474618644</v>
      </c>
      <c r="N46" s="40">
        <v>16574.498045682925</v>
      </c>
      <c r="O46" s="40">
        <v>3272.4270914133967</v>
      </c>
      <c r="P46" s="40">
        <v>37203.773487893821</v>
      </c>
      <c r="Q46" s="40">
        <v>2582.6869444996855</v>
      </c>
      <c r="R46" s="40">
        <v>13525.012379494572</v>
      </c>
      <c r="S46" s="40">
        <v>0</v>
      </c>
      <c r="T46" s="40">
        <v>2225.1827176068118</v>
      </c>
      <c r="U46" s="40">
        <v>0</v>
      </c>
      <c r="V46" s="40">
        <v>1238.7515416788585</v>
      </c>
      <c r="W46" s="40">
        <v>2871.0358052164606</v>
      </c>
      <c r="X46" s="40">
        <v>0</v>
      </c>
    </row>
    <row r="47" spans="1:24">
      <c r="A47" s="44">
        <v>6</v>
      </c>
      <c r="B47" s="39" t="s">
        <v>39</v>
      </c>
      <c r="C47" s="40">
        <v>14606.144266706069</v>
      </c>
      <c r="D47" s="40">
        <v>3270.0187354625959</v>
      </c>
      <c r="E47" s="40">
        <v>1969.9011089558896</v>
      </c>
      <c r="F47" s="40">
        <v>3108.1053940149841</v>
      </c>
      <c r="G47" s="40">
        <v>2928.0710150134801</v>
      </c>
      <c r="H47" s="40">
        <v>1560.0663156647574</v>
      </c>
      <c r="I47" s="40">
        <v>211.15357871775586</v>
      </c>
      <c r="J47" s="40">
        <v>181.35148472753153</v>
      </c>
      <c r="K47" s="40">
        <v>220.88610839813336</v>
      </c>
      <c r="L47" s="40">
        <v>365.24189024124843</v>
      </c>
      <c r="M47" s="40">
        <v>34.1545296236851</v>
      </c>
      <c r="N47" s="40">
        <v>701.95114688536535</v>
      </c>
      <c r="O47" s="40">
        <v>9.6720791854683483</v>
      </c>
      <c r="P47" s="40">
        <v>845.82332476920692</v>
      </c>
      <c r="Q47" s="40">
        <v>221.43016285231599</v>
      </c>
      <c r="R47" s="40">
        <v>1660.0310407009142</v>
      </c>
      <c r="S47" s="40">
        <v>0</v>
      </c>
      <c r="T47" s="40">
        <v>62.022207776815783</v>
      </c>
      <c r="U47" s="40">
        <v>0</v>
      </c>
      <c r="V47" s="40">
        <v>0</v>
      </c>
      <c r="W47" s="40">
        <v>127.67144524818218</v>
      </c>
      <c r="X47" s="40">
        <v>0</v>
      </c>
    </row>
    <row r="48" spans="1:24">
      <c r="A48" s="44">
        <v>7</v>
      </c>
      <c r="B48" s="39" t="s">
        <v>40</v>
      </c>
      <c r="C48" s="40">
        <v>39279.887981495071</v>
      </c>
      <c r="D48" s="40">
        <v>920.11038175560975</v>
      </c>
      <c r="E48" s="40">
        <v>3553.3269922048685</v>
      </c>
      <c r="F48" s="40">
        <v>7171.3337939678777</v>
      </c>
      <c r="G48" s="40">
        <v>683.36089701758635</v>
      </c>
      <c r="H48" s="40">
        <v>2891.4547591892428</v>
      </c>
      <c r="I48" s="40">
        <v>3196.5012698074706</v>
      </c>
      <c r="J48" s="40">
        <v>1957.6892776337027</v>
      </c>
      <c r="K48" s="40">
        <v>5859.2851200618161</v>
      </c>
      <c r="L48" s="40">
        <v>3015.4520375544844</v>
      </c>
      <c r="M48" s="40">
        <v>6740.6533358376191</v>
      </c>
      <c r="N48" s="40">
        <v>11994.284947404387</v>
      </c>
      <c r="O48" s="40">
        <v>44763.470579255874</v>
      </c>
      <c r="P48" s="40">
        <v>10631.791242646445</v>
      </c>
      <c r="Q48" s="40">
        <v>2590.3037068582416</v>
      </c>
      <c r="R48" s="40">
        <v>48405.794249018531</v>
      </c>
      <c r="S48" s="40">
        <v>0</v>
      </c>
      <c r="T48" s="40">
        <v>3205.0852400845733</v>
      </c>
      <c r="U48" s="40">
        <v>0</v>
      </c>
      <c r="V48" s="40">
        <v>0</v>
      </c>
      <c r="W48" s="40">
        <v>1120.0872201721438</v>
      </c>
      <c r="X48" s="40">
        <v>0</v>
      </c>
    </row>
    <row r="49" spans="1:24">
      <c r="A49" s="44">
        <v>8</v>
      </c>
      <c r="B49" s="39" t="s">
        <v>41</v>
      </c>
      <c r="C49" s="40">
        <v>7164.9192674001288</v>
      </c>
      <c r="D49" s="40">
        <v>603.12586053265238</v>
      </c>
      <c r="E49" s="40">
        <v>2438.5357291180594</v>
      </c>
      <c r="F49" s="40">
        <v>1228.2214745598467</v>
      </c>
      <c r="G49" s="40">
        <v>474.72842040153193</v>
      </c>
      <c r="H49" s="40">
        <v>2103.7508966695973</v>
      </c>
      <c r="I49" s="40">
        <v>126.22063337036192</v>
      </c>
      <c r="J49" s="40">
        <v>316.88149431390673</v>
      </c>
      <c r="K49" s="40">
        <v>120.84053932344516</v>
      </c>
      <c r="L49" s="40">
        <v>141.09145511801952</v>
      </c>
      <c r="M49" s="40">
        <v>9.7929801752867025</v>
      </c>
      <c r="N49" s="40">
        <v>949.73772551808247</v>
      </c>
      <c r="O49" s="40">
        <v>3828.9947980421912</v>
      </c>
      <c r="P49" s="40">
        <v>5762.8665806816789</v>
      </c>
      <c r="Q49" s="40">
        <v>350.85467245286429</v>
      </c>
      <c r="R49" s="40">
        <v>30327.590142469824</v>
      </c>
      <c r="S49" s="40">
        <v>0</v>
      </c>
      <c r="T49" s="40">
        <v>625.54172132016527</v>
      </c>
      <c r="U49" s="40">
        <v>0</v>
      </c>
      <c r="V49" s="40">
        <v>0</v>
      </c>
      <c r="W49" s="40">
        <v>572.7079887695445</v>
      </c>
      <c r="X49" s="40">
        <v>0</v>
      </c>
    </row>
    <row r="50" spans="1:24">
      <c r="A50" s="44">
        <v>9</v>
      </c>
      <c r="B50" s="39" t="s">
        <v>42</v>
      </c>
      <c r="C50" s="40">
        <v>42943.491376277168</v>
      </c>
      <c r="D50" s="40">
        <v>1414.4031081887777</v>
      </c>
      <c r="E50" s="40">
        <v>4594.5115629267511</v>
      </c>
      <c r="F50" s="40">
        <v>6752.5721178699605</v>
      </c>
      <c r="G50" s="40">
        <v>1178.4554392717232</v>
      </c>
      <c r="H50" s="40">
        <v>4067.0236615054791</v>
      </c>
      <c r="I50" s="40">
        <v>0</v>
      </c>
      <c r="J50" s="40">
        <v>0</v>
      </c>
      <c r="K50" s="40">
        <v>0</v>
      </c>
      <c r="L50" s="40">
        <v>0</v>
      </c>
      <c r="M50" s="40">
        <v>0</v>
      </c>
      <c r="N50" s="40">
        <v>0</v>
      </c>
      <c r="O50" s="40">
        <v>0</v>
      </c>
      <c r="P50" s="40">
        <v>0</v>
      </c>
      <c r="Q50" s="40">
        <v>0</v>
      </c>
      <c r="R50" s="40">
        <v>0</v>
      </c>
      <c r="S50" s="40">
        <v>0</v>
      </c>
      <c r="T50" s="40">
        <v>0</v>
      </c>
      <c r="U50" s="40">
        <v>0</v>
      </c>
      <c r="V50" s="40">
        <v>0</v>
      </c>
      <c r="W50" s="40">
        <v>0</v>
      </c>
      <c r="X50" s="40">
        <v>0</v>
      </c>
    </row>
    <row r="51" spans="1:24">
      <c r="A51" s="44">
        <v>10</v>
      </c>
      <c r="B51" s="39" t="s">
        <v>43</v>
      </c>
      <c r="C51" s="40">
        <v>25384.205986555331</v>
      </c>
      <c r="D51" s="40">
        <v>935.61215429433776</v>
      </c>
      <c r="E51" s="40">
        <v>3226.1326828615765</v>
      </c>
      <c r="F51" s="40">
        <v>3568.5614928032737</v>
      </c>
      <c r="G51" s="40">
        <v>696.24340454114997</v>
      </c>
      <c r="H51" s="40">
        <v>2642.0900388679788</v>
      </c>
      <c r="I51" s="40">
        <v>24135.827300407534</v>
      </c>
      <c r="J51" s="40">
        <v>8106.1695653410216</v>
      </c>
      <c r="K51" s="40">
        <v>4534.9356775915621</v>
      </c>
      <c r="L51" s="40">
        <v>1250.5393881861482</v>
      </c>
      <c r="M51" s="40">
        <v>1942.5162034114992</v>
      </c>
      <c r="N51" s="40">
        <v>18676.119951695378</v>
      </c>
      <c r="O51" s="40">
        <v>1422.2187937282113</v>
      </c>
      <c r="P51" s="40">
        <v>21601.803004309735</v>
      </c>
      <c r="Q51" s="40">
        <v>3403.0001604172194</v>
      </c>
      <c r="R51" s="40">
        <v>5003.0643101682308</v>
      </c>
      <c r="S51" s="40">
        <v>0</v>
      </c>
      <c r="T51" s="40">
        <v>1939.6750301507677</v>
      </c>
      <c r="U51" s="40">
        <v>0</v>
      </c>
      <c r="V51" s="40">
        <v>0</v>
      </c>
      <c r="W51" s="40">
        <v>2730.4279540577145</v>
      </c>
      <c r="X51" s="40">
        <v>0</v>
      </c>
    </row>
    <row r="52" spans="1:24">
      <c r="A52" s="44">
        <v>11</v>
      </c>
      <c r="B52" s="39" t="s">
        <v>44</v>
      </c>
      <c r="C52" s="40">
        <v>0</v>
      </c>
      <c r="D52" s="40">
        <v>0</v>
      </c>
      <c r="E52" s="40">
        <v>0</v>
      </c>
      <c r="F52" s="40">
        <v>0</v>
      </c>
      <c r="G52" s="40">
        <v>0</v>
      </c>
      <c r="H52" s="40">
        <v>0</v>
      </c>
      <c r="I52" s="40">
        <v>1926.0132183012938</v>
      </c>
      <c r="J52" s="40">
        <v>6038.2185849929792</v>
      </c>
      <c r="K52" s="40">
        <v>0</v>
      </c>
      <c r="L52" s="40">
        <v>0</v>
      </c>
      <c r="M52" s="40">
        <v>35.968044470960422</v>
      </c>
      <c r="N52" s="40">
        <v>1535.0194172287358</v>
      </c>
      <c r="O52" s="40">
        <v>0</v>
      </c>
      <c r="P52" s="40">
        <v>10778.383692801199</v>
      </c>
      <c r="Q52" s="40">
        <v>0</v>
      </c>
      <c r="R52" s="40">
        <v>0</v>
      </c>
      <c r="S52" s="40">
        <v>0</v>
      </c>
      <c r="T52" s="40">
        <v>0</v>
      </c>
      <c r="U52" s="40">
        <v>0</v>
      </c>
      <c r="V52" s="40">
        <v>0</v>
      </c>
      <c r="W52" s="40">
        <v>162.24912833623151</v>
      </c>
      <c r="X52" s="40">
        <v>0</v>
      </c>
    </row>
    <row r="53" spans="1:24">
      <c r="A53" s="44">
        <v>12</v>
      </c>
      <c r="B53" s="39" t="s">
        <v>45</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row>
    <row r="54" spans="1:24">
      <c r="A54" s="44">
        <v>13</v>
      </c>
      <c r="B54" s="39" t="s">
        <v>46</v>
      </c>
      <c r="C54" s="40">
        <v>0</v>
      </c>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0">
        <v>0</v>
      </c>
    </row>
    <row r="55" spans="1:24">
      <c r="A55" s="44">
        <v>14</v>
      </c>
      <c r="B55" s="39" t="s">
        <v>47</v>
      </c>
      <c r="C55" s="40">
        <v>0</v>
      </c>
      <c r="D55" s="40">
        <v>0</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612.84711738923818</v>
      </c>
      <c r="W55" s="40">
        <v>0</v>
      </c>
      <c r="X55" s="40">
        <v>0</v>
      </c>
    </row>
    <row r="56" spans="1:24">
      <c r="A56" s="44">
        <v>15</v>
      </c>
      <c r="B56" s="39" t="s">
        <v>48</v>
      </c>
      <c r="C56" s="40">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40">
        <v>0</v>
      </c>
    </row>
    <row r="57" spans="1:24">
      <c r="A57" s="44">
        <v>16</v>
      </c>
      <c r="B57" s="39" t="s">
        <v>49</v>
      </c>
      <c r="C57" s="40">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342.02890019612443</v>
      </c>
      <c r="W57" s="40">
        <v>0</v>
      </c>
      <c r="X57" s="40">
        <v>0</v>
      </c>
    </row>
    <row r="58" spans="1:24">
      <c r="A58" s="44">
        <v>17</v>
      </c>
      <c r="B58" s="39" t="s">
        <v>50</v>
      </c>
      <c r="C58" s="40">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707.8752953864647</v>
      </c>
      <c r="W58" s="40">
        <v>0</v>
      </c>
      <c r="X58" s="40">
        <v>0</v>
      </c>
    </row>
    <row r="59" spans="1:24">
      <c r="A59" s="44">
        <v>18</v>
      </c>
      <c r="B59" s="39" t="s">
        <v>51</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1037.934997590572</v>
      </c>
      <c r="W59" s="40">
        <v>0</v>
      </c>
      <c r="X59" s="40">
        <v>0</v>
      </c>
    </row>
    <row r="60" spans="1:24">
      <c r="A60" s="44">
        <v>19</v>
      </c>
      <c r="B60" s="39" t="s">
        <v>52</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row>
    <row r="61" spans="1:24">
      <c r="A61" s="44">
        <v>20</v>
      </c>
      <c r="B61" s="39" t="s">
        <v>53</v>
      </c>
      <c r="C61" s="40">
        <v>47205.195919113845</v>
      </c>
      <c r="D61" s="40">
        <v>1835.0356878689552</v>
      </c>
      <c r="E61" s="40">
        <v>5498.5321738749226</v>
      </c>
      <c r="F61" s="40">
        <v>7945.4602419191206</v>
      </c>
      <c r="G61" s="40">
        <v>1365.9734326022685</v>
      </c>
      <c r="H61" s="40">
        <v>4474.9340968262859</v>
      </c>
      <c r="I61" s="40">
        <v>14637.54328780307</v>
      </c>
      <c r="J61" s="40">
        <v>9955.1084026331155</v>
      </c>
      <c r="K61" s="40">
        <v>12392.351456381321</v>
      </c>
      <c r="L61" s="40">
        <v>4064.1472232388901</v>
      </c>
      <c r="M61" s="40">
        <v>9143.5605084774106</v>
      </c>
      <c r="N61" s="40">
        <v>14743.936158843222</v>
      </c>
      <c r="O61" s="40">
        <v>4815.8491274345088</v>
      </c>
      <c r="P61" s="40">
        <v>36563.240043836173</v>
      </c>
      <c r="Q61" s="40">
        <v>4558.3904696163227</v>
      </c>
      <c r="R61" s="40">
        <v>9274.8589834201448</v>
      </c>
      <c r="S61" s="40">
        <v>0</v>
      </c>
      <c r="T61" s="40">
        <v>7630.2428189210696</v>
      </c>
      <c r="U61" s="40">
        <v>0</v>
      </c>
      <c r="V61" s="40">
        <v>1593.8377487753653</v>
      </c>
      <c r="W61" s="40">
        <v>10218.309857467671</v>
      </c>
      <c r="X61" s="40">
        <v>0</v>
      </c>
    </row>
    <row r="62" spans="1:24">
      <c r="A62" s="44">
        <v>21</v>
      </c>
      <c r="B62" s="39">
        <v>0</v>
      </c>
      <c r="C62" s="45"/>
      <c r="D62" s="45"/>
      <c r="E62" s="45"/>
      <c r="F62" s="45"/>
      <c r="G62" s="45"/>
      <c r="H62" s="45"/>
      <c r="I62" s="45"/>
      <c r="J62" s="45"/>
      <c r="K62" s="45"/>
      <c r="L62" s="45"/>
      <c r="M62" s="45"/>
      <c r="N62" s="45"/>
      <c r="O62" s="45"/>
      <c r="P62" s="45"/>
      <c r="Q62" s="45"/>
      <c r="R62" s="45"/>
      <c r="S62" s="45"/>
      <c r="T62" s="45"/>
      <c r="U62" s="45"/>
      <c r="V62" s="45"/>
      <c r="W62" s="45"/>
      <c r="X62" s="45"/>
    </row>
    <row r="63" spans="1:24">
      <c r="A63" s="44">
        <v>22</v>
      </c>
      <c r="B63" s="39">
        <v>0</v>
      </c>
      <c r="C63" s="45"/>
      <c r="D63" s="45"/>
      <c r="E63" s="45"/>
      <c r="F63" s="45"/>
      <c r="G63" s="45"/>
      <c r="H63" s="45"/>
      <c r="I63" s="45"/>
      <c r="J63" s="45"/>
      <c r="K63" s="45"/>
      <c r="L63" s="45"/>
      <c r="M63" s="45"/>
      <c r="N63" s="45"/>
      <c r="O63" s="45"/>
      <c r="P63" s="45"/>
      <c r="Q63" s="45"/>
      <c r="R63" s="45"/>
      <c r="S63" s="45"/>
      <c r="T63" s="45"/>
      <c r="U63" s="45"/>
      <c r="V63" s="45"/>
      <c r="W63" s="45"/>
      <c r="X63" s="45"/>
    </row>
    <row r="64" spans="1:24">
      <c r="A64" s="44">
        <v>23</v>
      </c>
      <c r="B64" s="39">
        <v>0</v>
      </c>
      <c r="C64" s="45"/>
      <c r="D64" s="45"/>
      <c r="E64" s="45"/>
      <c r="F64" s="45"/>
      <c r="G64" s="45"/>
      <c r="H64" s="45"/>
      <c r="I64" s="45"/>
      <c r="J64" s="45"/>
      <c r="K64" s="45"/>
      <c r="L64" s="45"/>
      <c r="M64" s="45"/>
      <c r="N64" s="45"/>
      <c r="O64" s="45"/>
      <c r="P64" s="45"/>
      <c r="Q64" s="45"/>
      <c r="R64" s="45"/>
      <c r="S64" s="45"/>
      <c r="T64" s="45"/>
      <c r="U64" s="45"/>
      <c r="V64" s="45"/>
      <c r="W64" s="45"/>
      <c r="X64" s="45"/>
    </row>
    <row r="65" spans="1:24">
      <c r="A65" s="44">
        <v>24</v>
      </c>
      <c r="B65" s="39">
        <v>0</v>
      </c>
      <c r="C65" s="45"/>
      <c r="D65" s="45"/>
      <c r="E65" s="45"/>
      <c r="F65" s="45"/>
      <c r="G65" s="45"/>
      <c r="H65" s="45"/>
      <c r="I65" s="45"/>
      <c r="J65" s="45"/>
      <c r="K65" s="45"/>
      <c r="L65" s="45"/>
      <c r="M65" s="45"/>
      <c r="N65" s="45"/>
      <c r="O65" s="45"/>
      <c r="P65" s="45"/>
      <c r="Q65" s="45"/>
      <c r="R65" s="45"/>
      <c r="S65" s="45"/>
      <c r="T65" s="45"/>
      <c r="U65" s="45"/>
      <c r="V65" s="45"/>
      <c r="W65" s="45"/>
      <c r="X65" s="45"/>
    </row>
    <row r="66" spans="1:24">
      <c r="A66" s="44">
        <v>25</v>
      </c>
      <c r="B66" s="39">
        <v>0</v>
      </c>
      <c r="C66" s="45"/>
      <c r="D66" s="45"/>
      <c r="E66" s="45"/>
      <c r="F66" s="45"/>
      <c r="G66" s="45"/>
      <c r="H66" s="45"/>
      <c r="I66" s="45"/>
      <c r="J66" s="45"/>
      <c r="K66" s="45"/>
      <c r="L66" s="45"/>
      <c r="M66" s="45"/>
      <c r="N66" s="45"/>
      <c r="O66" s="45"/>
      <c r="P66" s="45"/>
      <c r="Q66" s="45"/>
      <c r="R66" s="45"/>
      <c r="S66" s="45"/>
      <c r="T66" s="45"/>
      <c r="U66" s="45"/>
      <c r="V66" s="45"/>
      <c r="W66" s="45"/>
      <c r="X66" s="45"/>
    </row>
    <row r="67" spans="1:24">
      <c r="A67" s="44">
        <v>26</v>
      </c>
      <c r="B67" s="39">
        <v>0</v>
      </c>
      <c r="C67" s="45"/>
      <c r="D67" s="45"/>
      <c r="E67" s="45"/>
      <c r="F67" s="45"/>
      <c r="G67" s="45"/>
      <c r="H67" s="45"/>
      <c r="I67" s="45"/>
      <c r="J67" s="45"/>
      <c r="K67" s="45"/>
      <c r="L67" s="45"/>
      <c r="M67" s="45"/>
      <c r="N67" s="45"/>
      <c r="O67" s="45"/>
      <c r="P67" s="45"/>
      <c r="Q67" s="45"/>
      <c r="R67" s="45"/>
      <c r="S67" s="45"/>
      <c r="T67" s="45"/>
      <c r="U67" s="45"/>
      <c r="V67" s="45"/>
      <c r="W67" s="45"/>
      <c r="X67" s="45"/>
    </row>
    <row r="68" spans="1:24">
      <c r="A68" s="44">
        <v>27</v>
      </c>
      <c r="B68" s="39">
        <v>0</v>
      </c>
      <c r="C68" s="45"/>
      <c r="D68" s="45"/>
      <c r="E68" s="45"/>
      <c r="F68" s="45"/>
      <c r="G68" s="45"/>
      <c r="H68" s="45"/>
      <c r="I68" s="45"/>
      <c r="J68" s="45"/>
      <c r="K68" s="45"/>
      <c r="L68" s="45"/>
      <c r="M68" s="45"/>
      <c r="N68" s="45"/>
      <c r="O68" s="45"/>
      <c r="P68" s="45"/>
      <c r="Q68" s="45"/>
      <c r="R68" s="45"/>
      <c r="S68" s="45"/>
      <c r="T68" s="45"/>
      <c r="U68" s="45"/>
      <c r="V68" s="45"/>
      <c r="W68" s="45"/>
      <c r="X68" s="45"/>
    </row>
    <row r="69" spans="1:24">
      <c r="A69" s="44">
        <v>28</v>
      </c>
      <c r="B69" s="39">
        <v>0</v>
      </c>
      <c r="C69" s="45"/>
      <c r="D69" s="45"/>
      <c r="E69" s="45"/>
      <c r="F69" s="45"/>
      <c r="G69" s="45"/>
      <c r="H69" s="45"/>
      <c r="I69" s="45"/>
      <c r="J69" s="45"/>
      <c r="K69" s="45"/>
      <c r="L69" s="45"/>
      <c r="M69" s="45"/>
      <c r="N69" s="45"/>
      <c r="O69" s="45"/>
      <c r="P69" s="45"/>
      <c r="Q69" s="45"/>
      <c r="R69" s="45"/>
      <c r="S69" s="45"/>
      <c r="T69" s="45"/>
      <c r="U69" s="45"/>
      <c r="V69" s="45"/>
      <c r="W69" s="45"/>
      <c r="X69" s="45"/>
    </row>
    <row r="70" spans="1:24">
      <c r="A70" s="44">
        <v>29</v>
      </c>
      <c r="B70" s="39">
        <v>0</v>
      </c>
      <c r="C70" s="40"/>
      <c r="D70" s="40"/>
      <c r="E70" s="40"/>
      <c r="F70" s="40"/>
      <c r="G70" s="40"/>
      <c r="H70" s="40"/>
      <c r="I70" s="40"/>
      <c r="J70" s="40"/>
      <c r="K70" s="40"/>
      <c r="L70" s="40"/>
      <c r="M70" s="40"/>
      <c r="N70" s="40"/>
      <c r="O70" s="40"/>
      <c r="P70" s="40"/>
      <c r="Q70" s="40"/>
      <c r="R70" s="45"/>
      <c r="S70" s="45"/>
      <c r="T70" s="45"/>
      <c r="U70" s="45"/>
      <c r="V70" s="45"/>
      <c r="W70" s="45"/>
      <c r="X70" s="45"/>
    </row>
    <row r="71" spans="1:24">
      <c r="A71" s="44">
        <v>30</v>
      </c>
      <c r="B71" s="39">
        <v>0</v>
      </c>
      <c r="C71" s="45"/>
      <c r="D71" s="45"/>
      <c r="E71" s="45"/>
      <c r="F71" s="45"/>
      <c r="G71" s="45"/>
      <c r="H71" s="45"/>
      <c r="I71" s="45"/>
      <c r="J71" s="45"/>
      <c r="K71" s="45"/>
      <c r="L71" s="45"/>
      <c r="M71" s="45"/>
      <c r="N71" s="45"/>
      <c r="O71" s="45"/>
      <c r="P71" s="45"/>
      <c r="Q71" s="45"/>
      <c r="R71" s="45"/>
      <c r="S71" s="45"/>
      <c r="T71" s="45"/>
      <c r="U71" s="45"/>
      <c r="V71" s="45"/>
      <c r="W71" s="45"/>
      <c r="X71" s="45"/>
    </row>
    <row r="72" spans="1:24">
      <c r="C72" s="1"/>
      <c r="D72" s="1"/>
      <c r="E72" s="1"/>
      <c r="F72" s="1"/>
      <c r="G72" s="1"/>
      <c r="H72" s="1"/>
      <c r="I72" s="1"/>
      <c r="J72" s="1"/>
      <c r="K72" s="1"/>
      <c r="L72" s="1"/>
      <c r="M72" s="1"/>
      <c r="N72" s="1"/>
      <c r="O72" s="1"/>
      <c r="P72" s="1"/>
      <c r="Q72" s="1"/>
      <c r="R72" s="1"/>
      <c r="S72" s="1"/>
      <c r="T72" s="1"/>
      <c r="U72" s="1"/>
      <c r="V72" s="1"/>
      <c r="W72" s="1"/>
      <c r="X72" s="1"/>
    </row>
    <row r="73" spans="1:24">
      <c r="A73" s="46"/>
      <c r="B73" s="47" t="s">
        <v>58</v>
      </c>
      <c r="C73" s="48">
        <v>0</v>
      </c>
      <c r="D73" s="48">
        <v>0</v>
      </c>
      <c r="E73" s="48">
        <v>0</v>
      </c>
      <c r="F73" s="48">
        <v>0</v>
      </c>
      <c r="G73" s="48">
        <v>0</v>
      </c>
      <c r="H73" s="48">
        <v>0</v>
      </c>
      <c r="I73" s="48">
        <v>0</v>
      </c>
      <c r="J73" s="48">
        <v>0</v>
      </c>
      <c r="K73" s="48">
        <v>0</v>
      </c>
      <c r="L73" s="48">
        <v>0</v>
      </c>
      <c r="M73" s="48">
        <v>0</v>
      </c>
      <c r="N73" s="48">
        <v>0</v>
      </c>
      <c r="O73" s="48">
        <v>0</v>
      </c>
      <c r="P73" s="48">
        <v>0</v>
      </c>
      <c r="Q73" s="48">
        <v>0</v>
      </c>
      <c r="R73" s="49">
        <v>0</v>
      </c>
      <c r="S73" s="49">
        <v>0</v>
      </c>
      <c r="T73" s="49">
        <v>0</v>
      </c>
      <c r="U73" s="49">
        <v>0</v>
      </c>
      <c r="V73" s="49">
        <v>0</v>
      </c>
      <c r="W73" s="49">
        <v>0</v>
      </c>
      <c r="X73" s="49">
        <v>0</v>
      </c>
    </row>
    <row r="74" spans="1:24">
      <c r="A74" s="27" t="s">
        <v>29</v>
      </c>
      <c r="B74" s="41"/>
      <c r="C74" s="50"/>
      <c r="D74" s="51"/>
      <c r="E74" s="51"/>
      <c r="F74" s="51"/>
      <c r="G74" s="51"/>
      <c r="H74" s="51"/>
      <c r="I74" s="51"/>
      <c r="J74" s="51"/>
      <c r="K74" s="51"/>
      <c r="L74" s="51"/>
      <c r="M74" s="51"/>
      <c r="N74" s="51"/>
      <c r="P74" s="47"/>
    </row>
    <row r="75" spans="1:24">
      <c r="A75" s="52" t="s">
        <v>59</v>
      </c>
      <c r="B75" s="35"/>
      <c r="C75" s="53"/>
      <c r="D75" s="54"/>
      <c r="E75" s="54"/>
      <c r="F75" s="54"/>
      <c r="G75" s="54"/>
      <c r="H75" s="54"/>
      <c r="I75" s="54"/>
      <c r="J75" s="54"/>
      <c r="K75" s="54"/>
      <c r="L75" s="54"/>
      <c r="M75" s="54"/>
      <c r="N75" s="54"/>
      <c r="P75" s="47"/>
    </row>
    <row r="76" spans="1:24">
      <c r="A76" s="55" t="s">
        <v>60</v>
      </c>
      <c r="B76" s="35"/>
      <c r="C76" s="47">
        <v>2020</v>
      </c>
      <c r="D76" s="47">
        <v>2021</v>
      </c>
      <c r="E76" s="47">
        <v>2022</v>
      </c>
      <c r="F76" s="47">
        <v>2023</v>
      </c>
      <c r="G76" s="47">
        <v>2024</v>
      </c>
      <c r="H76" s="47">
        <v>2025</v>
      </c>
      <c r="I76" s="47">
        <v>2026</v>
      </c>
      <c r="J76" s="47">
        <v>2027</v>
      </c>
      <c r="K76" s="47">
        <v>2028</v>
      </c>
      <c r="L76" s="47">
        <v>2029</v>
      </c>
      <c r="M76" s="47">
        <v>2030</v>
      </c>
      <c r="N76" s="47">
        <v>2031</v>
      </c>
      <c r="O76" s="47">
        <v>2032</v>
      </c>
      <c r="P76" s="47">
        <v>2033</v>
      </c>
      <c r="Q76" s="47">
        <v>2034</v>
      </c>
      <c r="R76" s="47">
        <v>2035</v>
      </c>
      <c r="S76" s="47">
        <v>2036</v>
      </c>
      <c r="T76" s="47">
        <v>2037</v>
      </c>
      <c r="U76" s="47">
        <v>2038</v>
      </c>
      <c r="V76" s="47">
        <v>2039</v>
      </c>
    </row>
    <row r="77" spans="1:24">
      <c r="A77" s="56">
        <v>1</v>
      </c>
      <c r="B77" s="45" t="s">
        <v>61</v>
      </c>
      <c r="C77" s="57">
        <v>1</v>
      </c>
      <c r="D77" s="58">
        <v>1.0021830457284608</v>
      </c>
      <c r="E77" s="58">
        <v>1.0060118754854372</v>
      </c>
      <c r="F77" s="58">
        <v>1.0097880598032294</v>
      </c>
      <c r="G77" s="58">
        <v>1.0141988829904112</v>
      </c>
      <c r="H77" s="58">
        <v>1.0174924287206932</v>
      </c>
      <c r="I77" s="58">
        <v>1.021543651542328</v>
      </c>
      <c r="J77" s="58">
        <v>1.0271658128971819</v>
      </c>
      <c r="K77" s="58">
        <v>1.0303100714361819</v>
      </c>
      <c r="L77" s="58">
        <v>1.0308336802200222</v>
      </c>
      <c r="M77" s="58">
        <v>1.0335475087386397</v>
      </c>
      <c r="N77" s="58">
        <v>1.0395758682495237</v>
      </c>
      <c r="O77" s="58">
        <v>1.0432414972702928</v>
      </c>
      <c r="P77" s="58">
        <v>1.0455970221455406</v>
      </c>
      <c r="Q77" s="58">
        <v>1.0487457848518371</v>
      </c>
      <c r="R77" s="58">
        <v>1.0520872272711759</v>
      </c>
      <c r="S77" s="58">
        <v>1.0560658377109295</v>
      </c>
      <c r="T77" s="58">
        <v>1.0579083344857183</v>
      </c>
      <c r="U77" s="58">
        <v>1.0610603755157761</v>
      </c>
      <c r="V77" s="58">
        <v>1.0644859619246889</v>
      </c>
    </row>
    <row r="78" spans="1:24">
      <c r="A78" s="56">
        <v>2</v>
      </c>
      <c r="B78" s="45" t="s">
        <v>62</v>
      </c>
      <c r="C78" s="57">
        <v>1</v>
      </c>
      <c r="D78" s="58">
        <v>1.0020205395584323</v>
      </c>
      <c r="E78" s="58">
        <v>1.0053598301118332</v>
      </c>
      <c r="F78" s="58">
        <v>1.0075863810029888</v>
      </c>
      <c r="G78" s="58">
        <v>1.0105669178225813</v>
      </c>
      <c r="H78" s="58">
        <v>1.0131773117658434</v>
      </c>
      <c r="I78" s="58">
        <v>1.0169569130470673</v>
      </c>
      <c r="J78" s="58">
        <v>1.0217138553699974</v>
      </c>
      <c r="K78" s="58">
        <v>1.0276653812531626</v>
      </c>
      <c r="L78" s="58">
        <v>1.0274358226391365</v>
      </c>
      <c r="M78" s="58">
        <v>1.0313339831792545</v>
      </c>
      <c r="N78" s="58">
        <v>1.0365951436501279</v>
      </c>
      <c r="O78" s="58">
        <v>1.0391422384284708</v>
      </c>
      <c r="P78" s="58">
        <v>1.0356395663555753</v>
      </c>
      <c r="Q78" s="58">
        <v>1.0328704015364436</v>
      </c>
      <c r="R78" s="58">
        <v>1.030498973719298</v>
      </c>
      <c r="S78" s="58">
        <v>1.0331778751308449</v>
      </c>
      <c r="T78" s="58">
        <v>1.0230181600930297</v>
      </c>
      <c r="U78" s="58">
        <v>1.0167186449025514</v>
      </c>
      <c r="V78" s="58">
        <v>1.0114820253301795</v>
      </c>
    </row>
    <row r="79" spans="1:24">
      <c r="A79" s="56">
        <v>3</v>
      </c>
      <c r="B79" s="45" t="s">
        <v>63</v>
      </c>
      <c r="C79" s="57">
        <v>1</v>
      </c>
      <c r="D79" s="58">
        <v>1.011579794432901</v>
      </c>
      <c r="E79" s="58">
        <v>1.0282493499776069</v>
      </c>
      <c r="F79" s="58">
        <v>1.0394056937083693</v>
      </c>
      <c r="G79" s="58">
        <v>1.0521511198086979</v>
      </c>
      <c r="H79" s="58">
        <v>1.0672162675019756</v>
      </c>
      <c r="I79" s="58">
        <v>1.0870188330057131</v>
      </c>
      <c r="J79" s="58">
        <v>1.1095647641825268</v>
      </c>
      <c r="K79" s="58">
        <v>1.1388279074650847</v>
      </c>
      <c r="L79" s="58">
        <v>1.1541943468379818</v>
      </c>
      <c r="M79" s="58">
        <v>1.1784846854597928</v>
      </c>
      <c r="N79" s="58">
        <v>1.207966439143185</v>
      </c>
      <c r="O79" s="58">
        <v>1.2237010125498069</v>
      </c>
      <c r="P79" s="58">
        <v>1.2356260200168345</v>
      </c>
      <c r="Q79" s="58">
        <v>1.2461817224802048</v>
      </c>
      <c r="R79" s="58">
        <v>1.2525197685134859</v>
      </c>
      <c r="S79" s="58">
        <v>1.2656468219650145</v>
      </c>
      <c r="T79" s="58">
        <v>1.2695268723179511</v>
      </c>
      <c r="U79" s="58">
        <v>1.2756109479491453</v>
      </c>
      <c r="V79" s="58">
        <v>1.2808574783293625</v>
      </c>
    </row>
    <row r="80" spans="1:24">
      <c r="A80" s="56">
        <v>4</v>
      </c>
      <c r="B80" s="39" t="s">
        <v>64</v>
      </c>
      <c r="C80" s="57">
        <v>1</v>
      </c>
      <c r="D80" s="58"/>
      <c r="E80" s="58"/>
      <c r="F80" s="58"/>
      <c r="G80" s="58"/>
      <c r="H80" s="58"/>
      <c r="I80" s="58"/>
      <c r="J80" s="58"/>
      <c r="K80" s="58"/>
      <c r="L80" s="58"/>
      <c r="M80" s="58"/>
      <c r="N80" s="58"/>
      <c r="O80" s="58"/>
      <c r="P80" s="59"/>
      <c r="Q80" s="58"/>
      <c r="R80" s="58"/>
      <c r="S80" s="58"/>
      <c r="T80" s="58"/>
      <c r="U80" s="58"/>
      <c r="V80" s="58"/>
    </row>
    <row r="81" spans="1:22">
      <c r="A81" s="56">
        <v>5</v>
      </c>
      <c r="B81" s="39" t="s">
        <v>64</v>
      </c>
      <c r="C81" s="57">
        <v>1</v>
      </c>
      <c r="D81" s="58"/>
      <c r="E81" s="58"/>
      <c r="F81" s="58"/>
      <c r="G81" s="58"/>
      <c r="H81" s="58"/>
      <c r="I81" s="58"/>
      <c r="J81" s="58"/>
      <c r="K81" s="58"/>
      <c r="L81" s="58"/>
      <c r="M81" s="58"/>
      <c r="N81" s="58"/>
      <c r="O81" s="58"/>
      <c r="P81" s="59"/>
      <c r="Q81" s="58"/>
      <c r="R81" s="58"/>
      <c r="S81" s="58"/>
      <c r="T81" s="58"/>
      <c r="U81" s="58"/>
      <c r="V81" s="58"/>
    </row>
    <row r="82" spans="1:22">
      <c r="A82" s="56">
        <v>6</v>
      </c>
      <c r="B82" s="39" t="s">
        <v>64</v>
      </c>
      <c r="C82" s="57">
        <v>1</v>
      </c>
      <c r="D82" s="58"/>
      <c r="E82" s="58"/>
      <c r="F82" s="58"/>
      <c r="G82" s="58"/>
      <c r="H82" s="58"/>
      <c r="I82" s="58"/>
      <c r="J82" s="58"/>
      <c r="K82" s="58"/>
      <c r="L82" s="58"/>
      <c r="M82" s="58"/>
      <c r="N82" s="58"/>
      <c r="O82" s="58"/>
      <c r="P82" s="59"/>
      <c r="Q82" s="58"/>
      <c r="R82" s="58"/>
      <c r="S82" s="58"/>
      <c r="T82" s="58"/>
      <c r="U82" s="58"/>
      <c r="V82" s="58"/>
    </row>
    <row r="83" spans="1:22">
      <c r="A83" s="56">
        <v>7</v>
      </c>
      <c r="B83" s="39" t="s">
        <v>64</v>
      </c>
      <c r="C83" s="57">
        <v>1</v>
      </c>
      <c r="D83" s="58"/>
      <c r="E83" s="58"/>
      <c r="F83" s="58"/>
      <c r="G83" s="58"/>
      <c r="H83" s="58"/>
      <c r="I83" s="58"/>
      <c r="J83" s="58"/>
      <c r="K83" s="58"/>
      <c r="L83" s="58"/>
      <c r="M83" s="58"/>
      <c r="N83" s="58"/>
      <c r="O83" s="58"/>
      <c r="P83" s="59"/>
      <c r="Q83" s="58"/>
      <c r="R83" s="58"/>
      <c r="S83" s="58"/>
      <c r="T83" s="58"/>
      <c r="U83" s="58"/>
      <c r="V83" s="58"/>
    </row>
    <row r="84" spans="1:22">
      <c r="A84" s="56">
        <v>8</v>
      </c>
      <c r="B84" s="39" t="s">
        <v>64</v>
      </c>
      <c r="C84" s="57">
        <v>1</v>
      </c>
      <c r="D84" s="58"/>
      <c r="E84" s="58"/>
      <c r="F84" s="58"/>
      <c r="G84" s="58"/>
      <c r="H84" s="58"/>
      <c r="I84" s="58"/>
      <c r="J84" s="58"/>
      <c r="K84" s="58"/>
      <c r="L84" s="58"/>
      <c r="M84" s="58"/>
      <c r="N84" s="58"/>
      <c r="O84" s="58"/>
      <c r="P84" s="59"/>
      <c r="Q84" s="58"/>
      <c r="R84" s="58"/>
      <c r="S84" s="58"/>
      <c r="T84" s="58"/>
      <c r="U84" s="58"/>
      <c r="V84" s="58"/>
    </row>
    <row r="85" spans="1:22">
      <c r="A85" s="56">
        <v>9</v>
      </c>
      <c r="B85" s="39" t="s">
        <v>64</v>
      </c>
      <c r="C85" s="57">
        <v>1</v>
      </c>
      <c r="D85" s="58"/>
      <c r="E85" s="58"/>
      <c r="F85" s="58"/>
      <c r="G85" s="58"/>
      <c r="H85" s="58"/>
      <c r="I85" s="58"/>
      <c r="J85" s="58"/>
      <c r="K85" s="58"/>
      <c r="L85" s="58"/>
      <c r="M85" s="58"/>
      <c r="N85" s="58"/>
      <c r="O85" s="58"/>
      <c r="P85" s="59"/>
      <c r="Q85" s="58"/>
      <c r="R85" s="58"/>
      <c r="S85" s="58"/>
      <c r="T85" s="58"/>
      <c r="U85" s="58"/>
      <c r="V85" s="58"/>
    </row>
    <row r="86" spans="1:22">
      <c r="A86" s="56">
        <v>10</v>
      </c>
      <c r="B86" s="39" t="s">
        <v>64</v>
      </c>
      <c r="C86" s="57">
        <v>1</v>
      </c>
      <c r="D86" s="58"/>
      <c r="E86" s="58"/>
      <c r="F86" s="58"/>
      <c r="G86" s="58"/>
      <c r="H86" s="58"/>
      <c r="I86" s="58"/>
      <c r="J86" s="58"/>
      <c r="K86" s="58"/>
      <c r="L86" s="58"/>
      <c r="M86" s="58"/>
      <c r="N86" s="58"/>
      <c r="O86" s="58"/>
      <c r="P86" s="59"/>
      <c r="Q86" s="58"/>
      <c r="R86" s="58"/>
      <c r="S86" s="58"/>
      <c r="T86" s="58"/>
      <c r="U86" s="58"/>
      <c r="V86" s="58"/>
    </row>
    <row r="87" spans="1:22">
      <c r="A87" s="56">
        <v>11</v>
      </c>
      <c r="B87" s="39" t="s">
        <v>64</v>
      </c>
      <c r="C87" s="57">
        <v>1</v>
      </c>
      <c r="D87" s="58"/>
      <c r="E87" s="58"/>
      <c r="F87" s="58"/>
      <c r="G87" s="58"/>
      <c r="H87" s="58"/>
      <c r="I87" s="58"/>
      <c r="J87" s="58"/>
      <c r="K87" s="58"/>
      <c r="L87" s="58"/>
      <c r="M87" s="58"/>
      <c r="N87" s="58"/>
      <c r="O87" s="58"/>
      <c r="P87" s="59"/>
      <c r="Q87" s="58"/>
      <c r="R87" s="58"/>
      <c r="S87" s="58"/>
      <c r="T87" s="58"/>
      <c r="U87" s="58"/>
      <c r="V87" s="58"/>
    </row>
    <row r="88" spans="1:22">
      <c r="A88" s="56">
        <v>12</v>
      </c>
      <c r="B88" s="39" t="s">
        <v>64</v>
      </c>
      <c r="C88" s="57">
        <v>1</v>
      </c>
      <c r="D88" s="58"/>
      <c r="E88" s="58"/>
      <c r="F88" s="58"/>
      <c r="G88" s="58"/>
      <c r="H88" s="58"/>
      <c r="I88" s="58"/>
      <c r="J88" s="58"/>
      <c r="K88" s="58"/>
      <c r="L88" s="58"/>
      <c r="M88" s="58"/>
      <c r="N88" s="58"/>
      <c r="O88" s="58"/>
      <c r="P88" s="59"/>
      <c r="Q88" s="58"/>
      <c r="R88" s="58"/>
      <c r="S88" s="58"/>
      <c r="T88" s="58"/>
      <c r="U88" s="58"/>
      <c r="V88" s="58"/>
    </row>
    <row r="89" spans="1:22">
      <c r="A89" s="56">
        <v>13</v>
      </c>
      <c r="B89" s="39" t="s">
        <v>64</v>
      </c>
      <c r="C89" s="57">
        <v>1</v>
      </c>
      <c r="D89" s="58"/>
      <c r="E89" s="58"/>
      <c r="F89" s="58"/>
      <c r="G89" s="58"/>
      <c r="H89" s="58"/>
      <c r="I89" s="58"/>
      <c r="J89" s="58"/>
      <c r="K89" s="58"/>
      <c r="L89" s="58"/>
      <c r="M89" s="58"/>
      <c r="N89" s="58"/>
      <c r="O89" s="58"/>
      <c r="P89" s="59"/>
      <c r="Q89" s="58"/>
      <c r="R89" s="58"/>
      <c r="S89" s="58"/>
      <c r="T89" s="58"/>
      <c r="U89" s="58"/>
      <c r="V89" s="58"/>
    </row>
    <row r="90" spans="1:22">
      <c r="A90" s="56">
        <v>14</v>
      </c>
      <c r="B90" s="39" t="s">
        <v>64</v>
      </c>
      <c r="C90" s="57">
        <v>1</v>
      </c>
      <c r="D90" s="58"/>
      <c r="E90" s="58"/>
      <c r="F90" s="58"/>
      <c r="G90" s="58"/>
      <c r="H90" s="58"/>
      <c r="I90" s="58"/>
      <c r="J90" s="58"/>
      <c r="K90" s="58"/>
      <c r="L90" s="58"/>
      <c r="M90" s="58"/>
      <c r="N90" s="58"/>
      <c r="O90" s="58"/>
      <c r="P90" s="59"/>
      <c r="Q90" s="58"/>
      <c r="R90" s="58"/>
      <c r="S90" s="58"/>
      <c r="T90" s="58"/>
      <c r="U90" s="58"/>
      <c r="V90" s="58"/>
    </row>
    <row r="91" spans="1:22">
      <c r="A91" s="56">
        <v>15</v>
      </c>
      <c r="B91" s="39" t="s">
        <v>64</v>
      </c>
      <c r="C91" s="57">
        <v>1</v>
      </c>
      <c r="D91" s="58"/>
      <c r="E91" s="58"/>
      <c r="F91" s="58"/>
      <c r="G91" s="58"/>
      <c r="H91" s="58"/>
      <c r="I91" s="58"/>
      <c r="J91" s="58"/>
      <c r="K91" s="58"/>
      <c r="L91" s="58"/>
      <c r="M91" s="58"/>
      <c r="N91" s="58"/>
      <c r="O91" s="58"/>
      <c r="P91" s="59"/>
      <c r="Q91" s="58"/>
      <c r="R91" s="58"/>
      <c r="S91" s="58"/>
      <c r="T91" s="58"/>
      <c r="U91" s="58"/>
      <c r="V91" s="58"/>
    </row>
    <row r="92" spans="1:22">
      <c r="A92" s="56">
        <v>16</v>
      </c>
      <c r="B92" s="39" t="s">
        <v>64</v>
      </c>
      <c r="C92" s="57">
        <v>1</v>
      </c>
      <c r="D92" s="58"/>
      <c r="E92" s="58"/>
      <c r="F92" s="58"/>
      <c r="G92" s="58"/>
      <c r="H92" s="58"/>
      <c r="I92" s="58"/>
      <c r="J92" s="58"/>
      <c r="K92" s="58"/>
      <c r="L92" s="58"/>
      <c r="M92" s="58"/>
      <c r="N92" s="58"/>
      <c r="O92" s="58"/>
      <c r="P92" s="59"/>
      <c r="Q92" s="58"/>
      <c r="R92" s="58"/>
      <c r="S92" s="58"/>
      <c r="T92" s="58"/>
      <c r="U92" s="58"/>
      <c r="V92" s="58"/>
    </row>
    <row r="93" spans="1:22">
      <c r="A93" s="56">
        <v>17</v>
      </c>
      <c r="B93" s="39" t="s">
        <v>64</v>
      </c>
      <c r="C93" s="57">
        <v>1</v>
      </c>
      <c r="D93" s="58"/>
      <c r="E93" s="58"/>
      <c r="F93" s="58"/>
      <c r="G93" s="58"/>
      <c r="H93" s="58"/>
      <c r="I93" s="58"/>
      <c r="J93" s="58"/>
      <c r="K93" s="58"/>
      <c r="L93" s="58"/>
      <c r="M93" s="58"/>
      <c r="N93" s="58"/>
      <c r="O93" s="58"/>
      <c r="P93" s="59"/>
      <c r="Q93" s="58"/>
      <c r="R93" s="58"/>
      <c r="S93" s="58"/>
      <c r="T93" s="58"/>
      <c r="U93" s="58"/>
      <c r="V93" s="58"/>
    </row>
    <row r="94" spans="1:22">
      <c r="A94" s="56">
        <v>18</v>
      </c>
      <c r="B94" s="39" t="s">
        <v>64</v>
      </c>
      <c r="C94" s="57">
        <v>1</v>
      </c>
      <c r="D94" s="58"/>
      <c r="E94" s="58"/>
      <c r="F94" s="58"/>
      <c r="G94" s="58"/>
      <c r="H94" s="58"/>
      <c r="I94" s="58"/>
      <c r="J94" s="58"/>
      <c r="K94" s="58"/>
      <c r="L94" s="58"/>
      <c r="M94" s="58"/>
      <c r="N94" s="58"/>
      <c r="O94" s="58"/>
      <c r="P94" s="59"/>
      <c r="Q94" s="58"/>
      <c r="R94" s="58"/>
      <c r="S94" s="58"/>
      <c r="T94" s="58"/>
      <c r="U94" s="58"/>
      <c r="V94" s="58"/>
    </row>
    <row r="95" spans="1:22">
      <c r="A95" s="56">
        <v>19</v>
      </c>
      <c r="B95" s="39" t="s">
        <v>64</v>
      </c>
      <c r="C95" s="57">
        <v>1</v>
      </c>
      <c r="D95" s="58"/>
      <c r="E95" s="58"/>
      <c r="F95" s="58"/>
      <c r="G95" s="58"/>
      <c r="H95" s="58"/>
      <c r="I95" s="58"/>
      <c r="J95" s="58"/>
      <c r="K95" s="58"/>
      <c r="L95" s="58"/>
      <c r="M95" s="58"/>
      <c r="N95" s="58"/>
      <c r="O95" s="58"/>
      <c r="P95" s="59"/>
      <c r="Q95" s="58"/>
      <c r="R95" s="58"/>
      <c r="S95" s="58"/>
      <c r="T95" s="58"/>
      <c r="U95" s="58"/>
      <c r="V95" s="58"/>
    </row>
    <row r="96" spans="1:22">
      <c r="A96" s="56">
        <v>20</v>
      </c>
      <c r="B96" s="39" t="s">
        <v>64</v>
      </c>
      <c r="C96" s="57">
        <v>1</v>
      </c>
      <c r="D96" s="58"/>
      <c r="E96" s="58"/>
      <c r="F96" s="58"/>
      <c r="G96" s="58"/>
      <c r="H96" s="58"/>
      <c r="I96" s="58"/>
      <c r="J96" s="58"/>
      <c r="K96" s="58"/>
      <c r="L96" s="58"/>
      <c r="M96" s="58"/>
      <c r="N96" s="58"/>
      <c r="O96" s="58"/>
      <c r="P96" s="59"/>
      <c r="Q96" s="58"/>
      <c r="R96" s="58"/>
      <c r="S96" s="58"/>
      <c r="T96" s="58"/>
      <c r="U96" s="58"/>
      <c r="V96" s="58"/>
    </row>
    <row r="97" spans="1:22">
      <c r="A97" s="56">
        <v>21</v>
      </c>
      <c r="B97" s="39" t="s">
        <v>64</v>
      </c>
      <c r="C97" s="57">
        <v>1</v>
      </c>
      <c r="D97" s="58"/>
      <c r="E97" s="58"/>
      <c r="F97" s="58"/>
      <c r="G97" s="58"/>
      <c r="H97" s="58"/>
      <c r="I97" s="58"/>
      <c r="J97" s="58"/>
      <c r="K97" s="58"/>
      <c r="L97" s="58"/>
      <c r="M97" s="58"/>
      <c r="N97" s="58"/>
      <c r="O97" s="58"/>
      <c r="P97" s="59"/>
      <c r="Q97" s="58"/>
      <c r="R97" s="58"/>
      <c r="S97" s="58"/>
      <c r="T97" s="58"/>
      <c r="U97" s="58"/>
      <c r="V97" s="58"/>
    </row>
    <row r="98" spans="1:22">
      <c r="A98" s="56">
        <v>22</v>
      </c>
      <c r="B98" s="39" t="s">
        <v>64</v>
      </c>
      <c r="C98" s="57">
        <v>1</v>
      </c>
      <c r="D98" s="58"/>
      <c r="E98" s="58"/>
      <c r="F98" s="58"/>
      <c r="G98" s="58"/>
      <c r="H98" s="58"/>
      <c r="I98" s="58"/>
      <c r="J98" s="58"/>
      <c r="K98" s="58"/>
      <c r="L98" s="58"/>
      <c r="M98" s="58"/>
      <c r="N98" s="58"/>
      <c r="O98" s="58"/>
      <c r="P98" s="59"/>
      <c r="Q98" s="58"/>
      <c r="R98" s="58"/>
      <c r="S98" s="58"/>
      <c r="T98" s="58"/>
      <c r="U98" s="58"/>
      <c r="V98" s="58"/>
    </row>
    <row r="99" spans="1:22">
      <c r="A99" s="56">
        <v>23</v>
      </c>
      <c r="B99" s="39" t="s">
        <v>64</v>
      </c>
      <c r="C99" s="57">
        <v>1</v>
      </c>
      <c r="D99" s="58"/>
      <c r="E99" s="58"/>
      <c r="F99" s="58"/>
      <c r="G99" s="58"/>
      <c r="H99" s="58"/>
      <c r="I99" s="58"/>
      <c r="J99" s="58"/>
      <c r="K99" s="58"/>
      <c r="L99" s="58"/>
      <c r="M99" s="58"/>
      <c r="N99" s="58"/>
      <c r="O99" s="58"/>
      <c r="P99" s="59"/>
      <c r="Q99" s="58"/>
      <c r="R99" s="58"/>
      <c r="S99" s="58"/>
      <c r="T99" s="58"/>
      <c r="U99" s="58"/>
      <c r="V99" s="58"/>
    </row>
    <row r="100" spans="1:22">
      <c r="A100" s="56">
        <v>24</v>
      </c>
      <c r="B100" s="39" t="s">
        <v>64</v>
      </c>
      <c r="C100" s="57">
        <v>1</v>
      </c>
      <c r="D100" s="58"/>
      <c r="E100" s="58"/>
      <c r="F100" s="58"/>
      <c r="G100" s="58"/>
      <c r="H100" s="58"/>
      <c r="I100" s="58"/>
      <c r="J100" s="58"/>
      <c r="K100" s="58"/>
      <c r="L100" s="58"/>
      <c r="M100" s="58"/>
      <c r="N100" s="58"/>
      <c r="O100" s="58"/>
      <c r="P100" s="59"/>
      <c r="Q100" s="58"/>
      <c r="R100" s="58"/>
      <c r="S100" s="58"/>
      <c r="T100" s="58"/>
      <c r="U100" s="58"/>
      <c r="V100" s="58"/>
    </row>
    <row r="101" spans="1:22">
      <c r="A101" s="56">
        <v>25</v>
      </c>
      <c r="B101" s="39" t="s">
        <v>64</v>
      </c>
      <c r="C101" s="57">
        <v>1</v>
      </c>
      <c r="D101" s="58"/>
      <c r="E101" s="58"/>
      <c r="F101" s="58"/>
      <c r="G101" s="58"/>
      <c r="H101" s="58"/>
      <c r="I101" s="58"/>
      <c r="J101" s="58"/>
      <c r="K101" s="58"/>
      <c r="L101" s="58"/>
      <c r="M101" s="58"/>
      <c r="N101" s="58"/>
      <c r="O101" s="58"/>
      <c r="P101" s="59"/>
      <c r="Q101" s="58"/>
      <c r="R101" s="58"/>
      <c r="S101" s="58"/>
      <c r="T101" s="58"/>
      <c r="U101" s="58"/>
      <c r="V101" s="58"/>
    </row>
    <row r="102" spans="1:22">
      <c r="A102" s="56">
        <v>26</v>
      </c>
      <c r="B102" s="39" t="s">
        <v>64</v>
      </c>
      <c r="C102" s="57">
        <v>1</v>
      </c>
      <c r="D102" s="58"/>
      <c r="E102" s="58"/>
      <c r="F102" s="58"/>
      <c r="G102" s="58"/>
      <c r="H102" s="58"/>
      <c r="I102" s="58"/>
      <c r="J102" s="58"/>
      <c r="K102" s="58"/>
      <c r="L102" s="58"/>
      <c r="M102" s="58"/>
      <c r="N102" s="58"/>
      <c r="O102" s="58"/>
      <c r="P102" s="59"/>
      <c r="Q102" s="58"/>
      <c r="R102" s="58"/>
      <c r="S102" s="58"/>
      <c r="T102" s="58"/>
      <c r="U102" s="58"/>
      <c r="V102" s="58"/>
    </row>
    <row r="103" spans="1:22">
      <c r="A103" s="56">
        <v>27</v>
      </c>
      <c r="B103" s="39" t="s">
        <v>64</v>
      </c>
      <c r="C103" s="57">
        <v>1</v>
      </c>
      <c r="D103" s="58"/>
      <c r="E103" s="58"/>
      <c r="F103" s="58"/>
      <c r="G103" s="58"/>
      <c r="H103" s="58"/>
      <c r="I103" s="58"/>
      <c r="J103" s="58"/>
      <c r="K103" s="58"/>
      <c r="L103" s="58"/>
      <c r="M103" s="58"/>
      <c r="N103" s="58"/>
      <c r="O103" s="58"/>
      <c r="P103" s="59"/>
      <c r="Q103" s="58"/>
      <c r="R103" s="58"/>
      <c r="S103" s="58"/>
      <c r="T103" s="58"/>
      <c r="U103" s="58"/>
      <c r="V103" s="58"/>
    </row>
    <row r="104" spans="1:22">
      <c r="A104" s="56">
        <v>28</v>
      </c>
      <c r="B104" s="39" t="s">
        <v>64</v>
      </c>
      <c r="C104" s="57">
        <v>1</v>
      </c>
      <c r="D104" s="58"/>
      <c r="E104" s="58"/>
      <c r="F104" s="58"/>
      <c r="G104" s="58"/>
      <c r="H104" s="58"/>
      <c r="I104" s="58"/>
      <c r="J104" s="58"/>
      <c r="K104" s="58"/>
      <c r="L104" s="58"/>
      <c r="M104" s="58"/>
      <c r="N104" s="58"/>
      <c r="O104" s="58"/>
      <c r="P104" s="59"/>
      <c r="Q104" s="58"/>
      <c r="R104" s="58"/>
      <c r="S104" s="58"/>
      <c r="T104" s="58"/>
      <c r="U104" s="58"/>
      <c r="V104" s="58"/>
    </row>
    <row r="105" spans="1:22">
      <c r="A105" s="56">
        <v>29</v>
      </c>
      <c r="B105" s="39" t="s">
        <v>64</v>
      </c>
      <c r="C105" s="57">
        <v>1</v>
      </c>
      <c r="D105" s="58"/>
      <c r="E105" s="58"/>
      <c r="F105" s="58"/>
      <c r="G105" s="58"/>
      <c r="H105" s="58"/>
      <c r="I105" s="58"/>
      <c r="J105" s="58"/>
      <c r="K105" s="58"/>
      <c r="L105" s="58"/>
      <c r="M105" s="58"/>
      <c r="N105" s="58"/>
      <c r="O105" s="58"/>
      <c r="P105" s="59"/>
      <c r="Q105" s="58"/>
      <c r="R105" s="58"/>
      <c r="S105" s="58"/>
      <c r="T105" s="58"/>
      <c r="U105" s="58"/>
      <c r="V105" s="58"/>
    </row>
    <row r="106" spans="1:22">
      <c r="A106" s="56">
        <v>30</v>
      </c>
      <c r="B106" s="39" t="s">
        <v>64</v>
      </c>
      <c r="C106" s="57">
        <v>1</v>
      </c>
      <c r="D106" s="58"/>
      <c r="E106" s="58"/>
      <c r="F106" s="58"/>
      <c r="G106" s="58"/>
      <c r="H106" s="58"/>
      <c r="I106" s="58"/>
      <c r="J106" s="58"/>
      <c r="K106" s="58"/>
      <c r="L106" s="58"/>
      <c r="M106" s="58"/>
      <c r="N106" s="58"/>
      <c r="O106" s="58"/>
      <c r="P106" s="59"/>
      <c r="Q106" s="58"/>
      <c r="R106" s="58"/>
      <c r="S106" s="58"/>
      <c r="T106" s="58"/>
      <c r="U106" s="58"/>
      <c r="V106" s="58"/>
    </row>
    <row r="107" spans="1:22">
      <c r="A107" s="60" t="s">
        <v>54</v>
      </c>
      <c r="B107" s="61"/>
      <c r="C107" s="57"/>
      <c r="P107" s="47"/>
    </row>
    <row r="108" spans="1:22">
      <c r="A108" s="62" t="s">
        <v>65</v>
      </c>
      <c r="B108" s="61"/>
      <c r="C108" s="47">
        <v>2020</v>
      </c>
      <c r="D108" s="47">
        <v>2021</v>
      </c>
      <c r="E108" s="47">
        <v>2022</v>
      </c>
      <c r="F108" s="47">
        <v>2023</v>
      </c>
      <c r="G108" s="47">
        <v>2024</v>
      </c>
      <c r="H108" s="47">
        <v>2025</v>
      </c>
      <c r="I108" s="47">
        <v>2026</v>
      </c>
      <c r="J108" s="47">
        <v>2027</v>
      </c>
      <c r="K108" s="47">
        <v>2028</v>
      </c>
      <c r="L108" s="47">
        <v>2029</v>
      </c>
      <c r="M108" s="47">
        <v>2030</v>
      </c>
      <c r="N108" s="47">
        <v>2031</v>
      </c>
      <c r="O108" s="47">
        <v>2032</v>
      </c>
      <c r="P108" s="47">
        <v>2033</v>
      </c>
      <c r="Q108" s="47">
        <v>2034</v>
      </c>
      <c r="R108" s="47">
        <v>2035</v>
      </c>
      <c r="S108" s="47">
        <v>2036</v>
      </c>
      <c r="T108" s="47">
        <v>2037</v>
      </c>
      <c r="U108" s="47">
        <v>2038</v>
      </c>
      <c r="V108" s="47">
        <v>2039</v>
      </c>
    </row>
    <row r="109" spans="1:22">
      <c r="A109" s="56">
        <v>1</v>
      </c>
      <c r="B109" s="39" t="s">
        <v>61</v>
      </c>
      <c r="C109" s="57">
        <v>1</v>
      </c>
      <c r="D109" s="58">
        <v>0.96431561229073715</v>
      </c>
      <c r="E109" s="58">
        <v>1.0973753182275683</v>
      </c>
      <c r="F109" s="58">
        <v>1.0961993551307618</v>
      </c>
      <c r="G109" s="58">
        <v>1.1498276276819792</v>
      </c>
      <c r="H109" s="58">
        <v>1.0641530248953603</v>
      </c>
      <c r="I109" s="58">
        <v>1.1272185087814817</v>
      </c>
      <c r="J109" s="58">
        <v>1.2557815445178055</v>
      </c>
      <c r="K109" s="58">
        <v>1.0624850489875703</v>
      </c>
      <c r="L109" s="58">
        <v>0.98663940210341794</v>
      </c>
      <c r="M109" s="58">
        <v>1.031034400126764</v>
      </c>
      <c r="N109" s="58">
        <v>1.2976808081414095</v>
      </c>
      <c r="O109" s="58">
        <v>1.1138960951971548</v>
      </c>
      <c r="P109" s="58">
        <v>1.0122449872098074</v>
      </c>
      <c r="Q109" s="58">
        <v>1.0774071095457576</v>
      </c>
      <c r="R109" s="58">
        <v>1.0952709619163852</v>
      </c>
      <c r="S109" s="58">
        <v>1.1487575701724675</v>
      </c>
      <c r="T109" s="58">
        <v>1.0280902154649694</v>
      </c>
      <c r="U109" s="58">
        <v>1.0873959744299124</v>
      </c>
      <c r="V109" s="58">
        <v>1.1117155610882454</v>
      </c>
    </row>
    <row r="110" spans="1:22">
      <c r="A110" s="56">
        <v>2</v>
      </c>
      <c r="B110" s="39" t="s">
        <v>62</v>
      </c>
      <c r="C110" s="57">
        <v>1</v>
      </c>
      <c r="D110" s="58">
        <v>0.85402631929257444</v>
      </c>
      <c r="E110" s="58">
        <v>0.94993122242858263</v>
      </c>
      <c r="F110" s="58">
        <v>0.87258603896923947</v>
      </c>
      <c r="G110" s="58">
        <v>0.92817881156873872</v>
      </c>
      <c r="H110" s="58">
        <v>0.90377680753206202</v>
      </c>
      <c r="I110" s="58">
        <v>0.98938717740304227</v>
      </c>
      <c r="J110" s="58">
        <v>1.0620820576049026</v>
      </c>
      <c r="K110" s="58">
        <v>1.1510328162636889</v>
      </c>
      <c r="L110" s="58">
        <v>0.88230654552846388</v>
      </c>
      <c r="M110" s="58">
        <v>1.0079937246905402</v>
      </c>
      <c r="N110" s="58">
        <v>1.1084002621429485</v>
      </c>
      <c r="O110" s="58">
        <v>0.91770353343600752</v>
      </c>
      <c r="P110" s="58">
        <v>0.89703070396869167</v>
      </c>
      <c r="Q110" s="58">
        <v>0.89581930907168261</v>
      </c>
      <c r="R110" s="58">
        <v>0.89499321575936297</v>
      </c>
      <c r="S110" s="58">
        <v>0.92282191288087834</v>
      </c>
      <c r="T110" s="58">
        <v>0.89238378641381744</v>
      </c>
      <c r="U110" s="58">
        <v>0.88781535200755179</v>
      </c>
      <c r="V110" s="58">
        <v>0.88451342437609026</v>
      </c>
    </row>
    <row r="111" spans="1:22">
      <c r="A111" s="56">
        <v>3</v>
      </c>
      <c r="B111" s="39" t="s">
        <v>63</v>
      </c>
      <c r="C111" s="57">
        <v>1</v>
      </c>
      <c r="D111" s="58">
        <v>1</v>
      </c>
      <c r="E111" s="58">
        <v>1</v>
      </c>
      <c r="F111" s="58">
        <v>1</v>
      </c>
      <c r="G111" s="58">
        <v>1</v>
      </c>
      <c r="H111" s="58">
        <v>1</v>
      </c>
      <c r="I111" s="58">
        <v>1</v>
      </c>
      <c r="J111" s="58">
        <v>1</v>
      </c>
      <c r="K111" s="58">
        <v>1</v>
      </c>
      <c r="L111" s="58">
        <v>1</v>
      </c>
      <c r="M111" s="58">
        <v>1</v>
      </c>
      <c r="N111" s="58">
        <v>1</v>
      </c>
      <c r="O111" s="58">
        <v>1</v>
      </c>
      <c r="P111" s="58">
        <v>1</v>
      </c>
      <c r="Q111" s="58">
        <v>1</v>
      </c>
      <c r="R111" s="58">
        <v>1</v>
      </c>
      <c r="S111" s="58">
        <v>1</v>
      </c>
      <c r="T111" s="58">
        <v>1</v>
      </c>
      <c r="U111" s="58">
        <v>1</v>
      </c>
      <c r="V111" s="58">
        <v>1</v>
      </c>
    </row>
    <row r="112" spans="1:22">
      <c r="A112" s="56">
        <v>4</v>
      </c>
      <c r="B112" s="39" t="s">
        <v>64</v>
      </c>
      <c r="C112" s="57">
        <v>1</v>
      </c>
      <c r="D112" s="58"/>
      <c r="E112" s="58"/>
      <c r="F112" s="58"/>
      <c r="G112" s="58"/>
      <c r="H112" s="58"/>
      <c r="I112" s="58"/>
      <c r="J112" s="58"/>
      <c r="K112" s="58"/>
      <c r="L112" s="58"/>
      <c r="M112" s="58"/>
      <c r="N112" s="58"/>
      <c r="O112" s="58"/>
      <c r="P112" s="58"/>
      <c r="Q112" s="58"/>
      <c r="R112" s="58"/>
      <c r="S112" s="58"/>
      <c r="T112" s="58"/>
      <c r="U112" s="58"/>
      <c r="V112" s="58"/>
    </row>
    <row r="113" spans="1:22">
      <c r="A113" s="56">
        <v>5</v>
      </c>
      <c r="B113" s="39" t="s">
        <v>64</v>
      </c>
      <c r="C113" s="57">
        <v>1</v>
      </c>
      <c r="D113" s="58"/>
      <c r="E113" s="58"/>
      <c r="F113" s="58"/>
      <c r="G113" s="58"/>
      <c r="H113" s="58"/>
      <c r="I113" s="58"/>
      <c r="J113" s="58"/>
      <c r="K113" s="58"/>
      <c r="L113" s="58"/>
      <c r="M113" s="58"/>
      <c r="N113" s="58"/>
      <c r="O113" s="58"/>
      <c r="P113" s="58"/>
      <c r="Q113" s="58"/>
      <c r="R113" s="58"/>
      <c r="S113" s="58"/>
      <c r="T113" s="58"/>
      <c r="U113" s="58"/>
      <c r="V113" s="58"/>
    </row>
    <row r="114" spans="1:22">
      <c r="A114" s="56">
        <v>6</v>
      </c>
      <c r="B114" s="39" t="s">
        <v>64</v>
      </c>
      <c r="C114" s="57">
        <v>1</v>
      </c>
      <c r="D114" s="58"/>
      <c r="E114" s="58"/>
      <c r="F114" s="58"/>
      <c r="G114" s="58"/>
      <c r="H114" s="58"/>
      <c r="I114" s="58"/>
      <c r="J114" s="58"/>
      <c r="K114" s="58"/>
      <c r="L114" s="58"/>
      <c r="M114" s="58"/>
      <c r="N114" s="58"/>
      <c r="O114" s="58"/>
      <c r="P114" s="58"/>
      <c r="Q114" s="58"/>
      <c r="R114" s="58"/>
      <c r="S114" s="58"/>
      <c r="T114" s="58"/>
      <c r="U114" s="58"/>
      <c r="V114" s="58"/>
    </row>
    <row r="115" spans="1:22">
      <c r="A115" s="56">
        <v>7</v>
      </c>
      <c r="B115" s="39" t="s">
        <v>64</v>
      </c>
      <c r="C115" s="57">
        <v>1</v>
      </c>
      <c r="D115" s="58"/>
      <c r="E115" s="58"/>
      <c r="F115" s="58"/>
      <c r="G115" s="58"/>
      <c r="H115" s="58"/>
      <c r="I115" s="58"/>
      <c r="J115" s="58"/>
      <c r="K115" s="58"/>
      <c r="L115" s="58"/>
      <c r="M115" s="58"/>
      <c r="N115" s="58"/>
      <c r="O115" s="58"/>
      <c r="P115" s="58"/>
      <c r="Q115" s="58"/>
      <c r="R115" s="58"/>
      <c r="S115" s="58"/>
      <c r="T115" s="58"/>
      <c r="U115" s="58"/>
      <c r="V115" s="58"/>
    </row>
    <row r="116" spans="1:22">
      <c r="A116" s="56">
        <v>8</v>
      </c>
      <c r="B116" s="39" t="s">
        <v>64</v>
      </c>
      <c r="C116" s="57">
        <v>1</v>
      </c>
      <c r="D116" s="58"/>
      <c r="E116" s="58"/>
      <c r="F116" s="58"/>
      <c r="G116" s="58"/>
      <c r="H116" s="58"/>
      <c r="I116" s="58"/>
      <c r="J116" s="58"/>
      <c r="K116" s="58"/>
      <c r="L116" s="58"/>
      <c r="M116" s="58"/>
      <c r="N116" s="58"/>
      <c r="O116" s="58"/>
      <c r="P116" s="58"/>
      <c r="Q116" s="58"/>
      <c r="R116" s="58"/>
      <c r="S116" s="58"/>
      <c r="T116" s="58"/>
      <c r="U116" s="58"/>
      <c r="V116" s="58"/>
    </row>
    <row r="117" spans="1:22">
      <c r="A117" s="56">
        <v>9</v>
      </c>
      <c r="B117" s="39" t="s">
        <v>64</v>
      </c>
      <c r="C117" s="57">
        <v>1</v>
      </c>
      <c r="D117" s="58"/>
      <c r="E117" s="58"/>
      <c r="F117" s="58"/>
      <c r="G117" s="58"/>
      <c r="H117" s="58"/>
      <c r="I117" s="58"/>
      <c r="J117" s="58"/>
      <c r="K117" s="58"/>
      <c r="L117" s="58"/>
      <c r="M117" s="58"/>
      <c r="N117" s="58"/>
      <c r="O117" s="58"/>
      <c r="P117" s="58"/>
      <c r="Q117" s="58"/>
      <c r="R117" s="58"/>
      <c r="S117" s="58"/>
      <c r="T117" s="58"/>
      <c r="U117" s="58"/>
      <c r="V117" s="58"/>
    </row>
    <row r="118" spans="1:22">
      <c r="A118" s="56">
        <v>10</v>
      </c>
      <c r="B118" s="39" t="s">
        <v>64</v>
      </c>
      <c r="C118" s="57">
        <v>1</v>
      </c>
      <c r="D118" s="58"/>
      <c r="E118" s="58"/>
      <c r="F118" s="58"/>
      <c r="G118" s="58"/>
      <c r="H118" s="58"/>
      <c r="I118" s="58"/>
      <c r="J118" s="58"/>
      <c r="K118" s="58"/>
      <c r="L118" s="58"/>
      <c r="M118" s="58"/>
      <c r="N118" s="58"/>
      <c r="O118" s="58"/>
      <c r="P118" s="58"/>
      <c r="Q118" s="58"/>
      <c r="R118" s="58"/>
      <c r="S118" s="58"/>
      <c r="T118" s="58"/>
      <c r="U118" s="58"/>
      <c r="V118" s="58"/>
    </row>
    <row r="119" spans="1:22">
      <c r="A119" s="56">
        <v>11</v>
      </c>
      <c r="B119" s="39" t="s">
        <v>64</v>
      </c>
      <c r="C119" s="57">
        <v>1</v>
      </c>
      <c r="D119" s="58"/>
      <c r="E119" s="58"/>
      <c r="F119" s="58"/>
      <c r="G119" s="58"/>
      <c r="H119" s="58"/>
      <c r="I119" s="58"/>
      <c r="J119" s="58"/>
      <c r="K119" s="58"/>
      <c r="L119" s="58"/>
      <c r="M119" s="58"/>
      <c r="N119" s="58"/>
      <c r="O119" s="58"/>
      <c r="P119" s="58"/>
      <c r="Q119" s="58"/>
      <c r="R119" s="58"/>
      <c r="S119" s="58"/>
      <c r="T119" s="58"/>
      <c r="U119" s="58"/>
      <c r="V119" s="58"/>
    </row>
    <row r="120" spans="1:22">
      <c r="A120" s="56">
        <v>12</v>
      </c>
      <c r="B120" s="39" t="s">
        <v>64</v>
      </c>
      <c r="C120" s="57">
        <v>1</v>
      </c>
      <c r="D120" s="58"/>
      <c r="E120" s="58"/>
      <c r="F120" s="58"/>
      <c r="G120" s="58"/>
      <c r="H120" s="58"/>
      <c r="I120" s="58"/>
      <c r="J120" s="58"/>
      <c r="K120" s="58"/>
      <c r="L120" s="58"/>
      <c r="M120" s="58"/>
      <c r="N120" s="58"/>
      <c r="O120" s="58"/>
      <c r="P120" s="58"/>
      <c r="Q120" s="58"/>
      <c r="R120" s="58"/>
      <c r="S120" s="58"/>
      <c r="T120" s="58"/>
      <c r="U120" s="58"/>
      <c r="V120" s="58"/>
    </row>
    <row r="121" spans="1:22">
      <c r="A121" s="56">
        <v>13</v>
      </c>
      <c r="B121" s="39" t="s">
        <v>64</v>
      </c>
      <c r="C121" s="57">
        <v>1</v>
      </c>
      <c r="D121" s="58"/>
      <c r="E121" s="58"/>
      <c r="F121" s="58"/>
      <c r="G121" s="58"/>
      <c r="H121" s="58"/>
      <c r="I121" s="58"/>
      <c r="J121" s="58"/>
      <c r="K121" s="58"/>
      <c r="L121" s="58"/>
      <c r="M121" s="58"/>
      <c r="N121" s="58"/>
      <c r="O121" s="58"/>
      <c r="P121" s="58"/>
      <c r="Q121" s="58"/>
      <c r="R121" s="58"/>
      <c r="S121" s="58"/>
      <c r="T121" s="58"/>
      <c r="U121" s="58"/>
      <c r="V121" s="58"/>
    </row>
    <row r="122" spans="1:22">
      <c r="A122" s="56">
        <v>14</v>
      </c>
      <c r="B122" s="39" t="s">
        <v>64</v>
      </c>
      <c r="C122" s="57">
        <v>1</v>
      </c>
      <c r="D122" s="58"/>
      <c r="E122" s="58"/>
      <c r="F122" s="58"/>
      <c r="G122" s="58"/>
      <c r="H122" s="58"/>
      <c r="I122" s="58"/>
      <c r="J122" s="58"/>
      <c r="K122" s="58"/>
      <c r="L122" s="58"/>
      <c r="M122" s="58"/>
      <c r="N122" s="58"/>
      <c r="O122" s="58"/>
      <c r="P122" s="58"/>
      <c r="Q122" s="58"/>
      <c r="R122" s="58"/>
      <c r="S122" s="58"/>
      <c r="T122" s="58"/>
      <c r="U122" s="58"/>
      <c r="V122" s="58"/>
    </row>
    <row r="123" spans="1:22">
      <c r="A123" s="56">
        <v>15</v>
      </c>
      <c r="B123" s="39" t="s">
        <v>64</v>
      </c>
      <c r="C123" s="57">
        <v>1</v>
      </c>
      <c r="D123" s="58"/>
      <c r="E123" s="58"/>
      <c r="F123" s="58"/>
      <c r="G123" s="58"/>
      <c r="H123" s="58"/>
      <c r="I123" s="58"/>
      <c r="J123" s="58"/>
      <c r="K123" s="58"/>
      <c r="L123" s="58"/>
      <c r="M123" s="58"/>
      <c r="N123" s="58"/>
      <c r="O123" s="58"/>
      <c r="P123" s="59"/>
      <c r="Q123" s="58"/>
      <c r="R123" s="58"/>
      <c r="S123" s="58"/>
      <c r="T123" s="58"/>
      <c r="U123" s="58"/>
      <c r="V123" s="58"/>
    </row>
    <row r="124" spans="1:22">
      <c r="A124" s="56">
        <v>16</v>
      </c>
      <c r="B124" s="39" t="s">
        <v>64</v>
      </c>
      <c r="C124" s="57">
        <v>1</v>
      </c>
      <c r="D124" s="58"/>
      <c r="E124" s="58"/>
      <c r="F124" s="58"/>
      <c r="G124" s="58"/>
      <c r="H124" s="58"/>
      <c r="I124" s="58"/>
      <c r="J124" s="58"/>
      <c r="K124" s="58"/>
      <c r="L124" s="58"/>
      <c r="M124" s="58"/>
      <c r="N124" s="58"/>
      <c r="O124" s="58"/>
      <c r="P124" s="59"/>
      <c r="Q124" s="58"/>
      <c r="R124" s="58"/>
      <c r="S124" s="58"/>
      <c r="T124" s="58"/>
      <c r="U124" s="58"/>
      <c r="V124" s="58"/>
    </row>
    <row r="125" spans="1:22">
      <c r="A125" s="56">
        <v>17</v>
      </c>
      <c r="B125" s="39" t="s">
        <v>64</v>
      </c>
      <c r="C125" s="57">
        <v>1</v>
      </c>
      <c r="D125" s="58"/>
      <c r="E125" s="58"/>
      <c r="F125" s="58"/>
      <c r="G125" s="58"/>
      <c r="H125" s="58"/>
      <c r="I125" s="58"/>
      <c r="J125" s="58"/>
      <c r="K125" s="58"/>
      <c r="L125" s="58"/>
      <c r="M125" s="58"/>
      <c r="N125" s="58"/>
      <c r="O125" s="58"/>
      <c r="P125" s="59"/>
      <c r="Q125" s="58"/>
      <c r="R125" s="58"/>
      <c r="S125" s="58"/>
      <c r="T125" s="58"/>
      <c r="U125" s="58"/>
      <c r="V125" s="58"/>
    </row>
    <row r="126" spans="1:22">
      <c r="A126" s="56">
        <v>18</v>
      </c>
      <c r="B126" s="39" t="s">
        <v>64</v>
      </c>
      <c r="C126" s="57">
        <v>1</v>
      </c>
      <c r="D126" s="58"/>
      <c r="E126" s="58"/>
      <c r="F126" s="58"/>
      <c r="G126" s="58"/>
      <c r="H126" s="58"/>
      <c r="I126" s="58"/>
      <c r="J126" s="58"/>
      <c r="K126" s="58"/>
      <c r="L126" s="58"/>
      <c r="M126" s="58"/>
      <c r="N126" s="58"/>
      <c r="O126" s="58"/>
      <c r="P126" s="59"/>
      <c r="Q126" s="58"/>
      <c r="R126" s="58"/>
      <c r="S126" s="58"/>
      <c r="T126" s="58"/>
      <c r="U126" s="58"/>
      <c r="V126" s="58"/>
    </row>
    <row r="127" spans="1:22">
      <c r="A127" s="56">
        <v>19</v>
      </c>
      <c r="B127" s="39" t="s">
        <v>64</v>
      </c>
      <c r="C127" s="57">
        <v>1</v>
      </c>
      <c r="D127" s="58"/>
      <c r="E127" s="58"/>
      <c r="F127" s="58"/>
      <c r="G127" s="58"/>
      <c r="H127" s="58"/>
      <c r="I127" s="58"/>
      <c r="J127" s="58"/>
      <c r="K127" s="58"/>
      <c r="L127" s="58"/>
      <c r="M127" s="58"/>
      <c r="N127" s="58"/>
      <c r="O127" s="58"/>
      <c r="P127" s="59"/>
      <c r="Q127" s="58"/>
      <c r="R127" s="58"/>
      <c r="S127" s="58"/>
      <c r="T127" s="58"/>
      <c r="U127" s="58"/>
      <c r="V127" s="58"/>
    </row>
    <row r="128" spans="1:22">
      <c r="A128" s="56">
        <v>20</v>
      </c>
      <c r="B128" s="39" t="s">
        <v>64</v>
      </c>
      <c r="C128" s="57">
        <v>1</v>
      </c>
      <c r="D128" s="58"/>
      <c r="E128" s="58"/>
      <c r="F128" s="58"/>
      <c r="G128" s="58"/>
      <c r="H128" s="58"/>
      <c r="I128" s="58"/>
      <c r="J128" s="58"/>
      <c r="K128" s="58"/>
      <c r="L128" s="58"/>
      <c r="M128" s="58"/>
      <c r="N128" s="58"/>
      <c r="O128" s="58"/>
      <c r="P128" s="59"/>
      <c r="Q128" s="58"/>
      <c r="R128" s="58"/>
      <c r="S128" s="58"/>
      <c r="T128" s="58"/>
      <c r="U128" s="58"/>
      <c r="V128" s="58"/>
    </row>
    <row r="129" spans="1:24">
      <c r="A129" s="56">
        <v>21</v>
      </c>
      <c r="B129" s="39" t="s">
        <v>64</v>
      </c>
      <c r="C129" s="57">
        <v>1</v>
      </c>
      <c r="D129" s="58"/>
      <c r="E129" s="58"/>
      <c r="F129" s="58"/>
      <c r="G129" s="58"/>
      <c r="H129" s="58"/>
      <c r="I129" s="58"/>
      <c r="J129" s="58"/>
      <c r="K129" s="58"/>
      <c r="L129" s="58"/>
      <c r="M129" s="58"/>
      <c r="N129" s="58"/>
      <c r="O129" s="58"/>
      <c r="P129" s="59"/>
      <c r="Q129" s="58"/>
      <c r="R129" s="58"/>
      <c r="S129" s="58"/>
      <c r="T129" s="58"/>
      <c r="U129" s="58"/>
      <c r="V129" s="58"/>
    </row>
    <row r="130" spans="1:24">
      <c r="A130" s="56">
        <v>22</v>
      </c>
      <c r="B130" s="39" t="s">
        <v>64</v>
      </c>
      <c r="C130" s="57">
        <v>1</v>
      </c>
      <c r="D130" s="58"/>
      <c r="E130" s="58"/>
      <c r="F130" s="58"/>
      <c r="G130" s="58"/>
      <c r="H130" s="58"/>
      <c r="I130" s="58"/>
      <c r="J130" s="58"/>
      <c r="K130" s="58"/>
      <c r="L130" s="58"/>
      <c r="M130" s="58"/>
      <c r="N130" s="58"/>
      <c r="O130" s="58"/>
      <c r="P130" s="59"/>
      <c r="Q130" s="58"/>
      <c r="R130" s="58"/>
      <c r="S130" s="58"/>
      <c r="T130" s="58"/>
      <c r="U130" s="58"/>
      <c r="V130" s="58"/>
    </row>
    <row r="131" spans="1:24">
      <c r="A131" s="56">
        <v>23</v>
      </c>
      <c r="B131" s="39" t="s">
        <v>64</v>
      </c>
      <c r="C131" s="57">
        <v>1</v>
      </c>
      <c r="D131" s="58"/>
      <c r="E131" s="58"/>
      <c r="F131" s="58"/>
      <c r="G131" s="58"/>
      <c r="H131" s="58"/>
      <c r="I131" s="58"/>
      <c r="J131" s="58"/>
      <c r="K131" s="58"/>
      <c r="L131" s="58"/>
      <c r="M131" s="58"/>
      <c r="N131" s="58"/>
      <c r="O131" s="58"/>
      <c r="P131" s="59"/>
      <c r="Q131" s="58"/>
      <c r="R131" s="58"/>
      <c r="S131" s="58"/>
      <c r="T131" s="58"/>
      <c r="U131" s="58"/>
      <c r="V131" s="58"/>
    </row>
    <row r="132" spans="1:24">
      <c r="A132" s="56">
        <v>24</v>
      </c>
      <c r="B132" s="39" t="s">
        <v>64</v>
      </c>
      <c r="C132" s="57">
        <v>1</v>
      </c>
      <c r="D132" s="58"/>
      <c r="E132" s="58"/>
      <c r="F132" s="58"/>
      <c r="G132" s="58"/>
      <c r="H132" s="58"/>
      <c r="I132" s="58"/>
      <c r="J132" s="58"/>
      <c r="K132" s="58"/>
      <c r="L132" s="58"/>
      <c r="M132" s="58"/>
      <c r="N132" s="58"/>
      <c r="O132" s="58"/>
      <c r="P132" s="59"/>
      <c r="Q132" s="58"/>
      <c r="R132" s="58"/>
      <c r="S132" s="58"/>
      <c r="T132" s="58"/>
      <c r="U132" s="58"/>
      <c r="V132" s="58"/>
    </row>
    <row r="133" spans="1:24">
      <c r="A133" s="56">
        <v>25</v>
      </c>
      <c r="B133" s="39" t="s">
        <v>64</v>
      </c>
      <c r="C133" s="57">
        <v>1</v>
      </c>
      <c r="D133" s="58"/>
      <c r="E133" s="58"/>
      <c r="F133" s="58"/>
      <c r="G133" s="58"/>
      <c r="H133" s="58"/>
      <c r="I133" s="58"/>
      <c r="J133" s="58"/>
      <c r="K133" s="58"/>
      <c r="L133" s="58"/>
      <c r="M133" s="58"/>
      <c r="N133" s="58"/>
      <c r="O133" s="58"/>
      <c r="P133" s="59"/>
      <c r="Q133" s="58"/>
      <c r="R133" s="58"/>
      <c r="S133" s="58"/>
      <c r="T133" s="58"/>
      <c r="U133" s="58"/>
      <c r="V133" s="58"/>
    </row>
    <row r="134" spans="1:24">
      <c r="A134" s="56">
        <v>26</v>
      </c>
      <c r="B134" s="39" t="s">
        <v>64</v>
      </c>
      <c r="C134" s="57">
        <v>1</v>
      </c>
      <c r="D134" s="58"/>
      <c r="E134" s="58"/>
      <c r="F134" s="58"/>
      <c r="G134" s="58"/>
      <c r="H134" s="58"/>
      <c r="I134" s="58"/>
      <c r="J134" s="58"/>
      <c r="K134" s="58"/>
      <c r="L134" s="58"/>
      <c r="M134" s="58"/>
      <c r="N134" s="58"/>
      <c r="O134" s="58"/>
      <c r="P134" s="59"/>
      <c r="Q134" s="58"/>
      <c r="R134" s="58"/>
      <c r="S134" s="58"/>
      <c r="T134" s="58"/>
      <c r="U134" s="58"/>
      <c r="V134" s="58"/>
    </row>
    <row r="135" spans="1:24">
      <c r="A135" s="56">
        <v>27</v>
      </c>
      <c r="B135" s="39" t="s">
        <v>64</v>
      </c>
      <c r="C135" s="57">
        <v>1</v>
      </c>
      <c r="D135" s="58"/>
      <c r="E135" s="58"/>
      <c r="F135" s="58"/>
      <c r="G135" s="58"/>
      <c r="H135" s="58"/>
      <c r="I135" s="58"/>
      <c r="J135" s="58"/>
      <c r="K135" s="58"/>
      <c r="L135" s="58"/>
      <c r="M135" s="58"/>
      <c r="N135" s="58"/>
      <c r="O135" s="58"/>
      <c r="P135" s="59"/>
      <c r="Q135" s="58"/>
      <c r="R135" s="58"/>
      <c r="S135" s="58"/>
      <c r="T135" s="58"/>
      <c r="U135" s="58"/>
      <c r="V135" s="58"/>
    </row>
    <row r="136" spans="1:24">
      <c r="A136" s="56">
        <v>28</v>
      </c>
      <c r="B136" s="39" t="s">
        <v>64</v>
      </c>
      <c r="C136" s="57">
        <v>1</v>
      </c>
      <c r="D136" s="58"/>
      <c r="E136" s="58"/>
      <c r="F136" s="58"/>
      <c r="G136" s="58"/>
      <c r="H136" s="58"/>
      <c r="I136" s="58"/>
      <c r="J136" s="58"/>
      <c r="K136" s="58"/>
      <c r="L136" s="58"/>
      <c r="M136" s="58"/>
      <c r="N136" s="58"/>
      <c r="O136" s="58"/>
      <c r="P136" s="59"/>
      <c r="Q136" s="58"/>
      <c r="R136" s="58"/>
      <c r="S136" s="58"/>
      <c r="T136" s="58"/>
      <c r="U136" s="58"/>
      <c r="V136" s="58"/>
    </row>
    <row r="137" spans="1:24">
      <c r="A137" s="56">
        <v>29</v>
      </c>
      <c r="B137" s="39" t="s">
        <v>64</v>
      </c>
      <c r="C137" s="57">
        <v>1</v>
      </c>
      <c r="D137" s="58"/>
      <c r="E137" s="58"/>
      <c r="F137" s="58"/>
      <c r="G137" s="58"/>
      <c r="H137" s="58"/>
      <c r="I137" s="58"/>
      <c r="J137" s="58"/>
      <c r="K137" s="58"/>
      <c r="L137" s="58"/>
      <c r="M137" s="58"/>
      <c r="N137" s="58"/>
      <c r="O137" s="58"/>
      <c r="P137" s="59"/>
      <c r="Q137" s="58"/>
      <c r="R137" s="58"/>
      <c r="S137" s="58"/>
      <c r="T137" s="58"/>
      <c r="U137" s="58"/>
      <c r="V137" s="58"/>
    </row>
    <row r="138" spans="1:24">
      <c r="A138" s="56">
        <v>30</v>
      </c>
      <c r="B138" s="39" t="s">
        <v>64</v>
      </c>
      <c r="C138" s="57">
        <v>1</v>
      </c>
      <c r="D138" s="58"/>
      <c r="E138" s="58"/>
      <c r="F138" s="58"/>
      <c r="G138" s="58"/>
      <c r="H138" s="58"/>
      <c r="I138" s="58"/>
      <c r="J138" s="58"/>
      <c r="K138" s="58"/>
      <c r="L138" s="58"/>
      <c r="M138" s="58"/>
      <c r="N138" s="58"/>
      <c r="O138" s="58"/>
      <c r="P138" s="59"/>
      <c r="Q138" s="58"/>
      <c r="R138" s="58"/>
      <c r="S138" s="58"/>
      <c r="T138" s="58"/>
      <c r="U138" s="58"/>
      <c r="V138" s="58"/>
    </row>
    <row r="139" spans="1:24">
      <c r="P139" s="47"/>
    </row>
    <row r="140" spans="1:24" ht="15.75">
      <c r="A140" s="63" t="s">
        <v>66</v>
      </c>
      <c r="B140" s="64"/>
      <c r="C140" s="64"/>
      <c r="D140" s="64"/>
      <c r="E140" s="64"/>
      <c r="F140" s="64"/>
      <c r="G140" s="64"/>
      <c r="H140" s="64"/>
      <c r="I140" s="64"/>
      <c r="J140" s="64"/>
      <c r="K140" s="64"/>
      <c r="L140" s="64"/>
      <c r="M140" s="64"/>
      <c r="N140" s="64"/>
      <c r="O140" s="64"/>
      <c r="P140" s="65"/>
      <c r="Q140" s="64"/>
      <c r="R140" s="64"/>
      <c r="S140" s="64"/>
      <c r="T140" s="64"/>
      <c r="U140" s="64"/>
      <c r="V140" s="64"/>
      <c r="W140" s="64"/>
      <c r="X140" s="64"/>
    </row>
    <row r="141" spans="1:24">
      <c r="A141" s="66" t="s">
        <v>29</v>
      </c>
      <c r="E141" s="29" t="s">
        <v>0</v>
      </c>
      <c r="F141" s="29" t="s">
        <v>1</v>
      </c>
      <c r="G141" s="29" t="s">
        <v>2</v>
      </c>
      <c r="H141" s="29"/>
      <c r="I141" s="29"/>
      <c r="J141" s="29"/>
      <c r="K141" s="29"/>
      <c r="L141" s="29" t="s">
        <v>0</v>
      </c>
      <c r="M141" s="29" t="s">
        <v>1</v>
      </c>
      <c r="N141" s="29" t="s">
        <v>2</v>
      </c>
      <c r="O141" s="30"/>
      <c r="P141" s="47"/>
    </row>
    <row r="142" spans="1:24">
      <c r="A142" s="52" t="s">
        <v>67</v>
      </c>
      <c r="D142" s="1"/>
      <c r="E142" s="32">
        <v>1</v>
      </c>
      <c r="F142" s="32">
        <v>1</v>
      </c>
      <c r="G142" s="32">
        <v>1</v>
      </c>
      <c r="H142" s="33" t="s">
        <v>31</v>
      </c>
      <c r="I142" s="29"/>
      <c r="J142" s="29"/>
      <c r="K142" s="29"/>
      <c r="L142" s="32">
        <v>1</v>
      </c>
      <c r="M142" s="32">
        <v>1</v>
      </c>
      <c r="N142" s="32">
        <v>1</v>
      </c>
      <c r="O142" s="33" t="s">
        <v>68</v>
      </c>
      <c r="P142" s="67"/>
      <c r="Q142" s="67"/>
    </row>
    <row r="143" spans="1:24">
      <c r="A143" s="52" t="s">
        <v>69</v>
      </c>
      <c r="B143" s="35"/>
      <c r="C143" s="50"/>
      <c r="D143" s="51"/>
      <c r="E143" s="51"/>
      <c r="F143" s="51"/>
      <c r="G143" s="51"/>
      <c r="H143" s="51"/>
      <c r="I143" s="51"/>
      <c r="J143" s="51"/>
      <c r="K143" s="51"/>
      <c r="L143" s="51"/>
      <c r="M143" s="51"/>
      <c r="N143" s="51"/>
      <c r="O143" s="37"/>
      <c r="P143" s="68"/>
      <c r="Q143" s="37"/>
    </row>
    <row r="144" spans="1:24">
      <c r="A144" s="38">
        <v>1</v>
      </c>
      <c r="B144" s="69" t="s">
        <v>36</v>
      </c>
      <c r="C144" s="40">
        <v>46697928</v>
      </c>
      <c r="D144" s="40">
        <v>2094588</v>
      </c>
      <c r="E144" s="40">
        <v>3657738</v>
      </c>
      <c r="F144" s="40">
        <v>7426127</v>
      </c>
      <c r="G144" s="40">
        <v>1344283</v>
      </c>
      <c r="H144" s="40">
        <v>2644648</v>
      </c>
      <c r="I144" s="40">
        <v>5393356.3251941204</v>
      </c>
      <c r="J144" s="40">
        <v>2489748.6653442383</v>
      </c>
      <c r="K144" s="40">
        <v>5002731.3448300362</v>
      </c>
      <c r="L144" s="40">
        <v>1134793.7284851074</v>
      </c>
      <c r="M144" s="40">
        <v>1552633.8535563946</v>
      </c>
      <c r="N144" s="40">
        <v>5752876.9624426365</v>
      </c>
      <c r="O144" s="40">
        <v>2705166.3646869659</v>
      </c>
      <c r="P144" s="40">
        <v>15524087.940806389</v>
      </c>
      <c r="Q144" s="40">
        <v>186784.81416034698</v>
      </c>
      <c r="R144" s="40">
        <v>3934722.739885807</v>
      </c>
      <c r="S144" s="40">
        <v>0</v>
      </c>
      <c r="T144" s="40">
        <v>2757411.01450634</v>
      </c>
      <c r="U144" s="40">
        <v>0</v>
      </c>
      <c r="V144" s="40">
        <v>41799</v>
      </c>
      <c r="W144" s="40">
        <v>3936593.4593256712</v>
      </c>
      <c r="X144" s="40">
        <v>4909791.529964447</v>
      </c>
    </row>
    <row r="145" spans="1:24">
      <c r="A145" s="38">
        <v>2</v>
      </c>
      <c r="B145" s="69" t="s">
        <v>37</v>
      </c>
      <c r="C145" s="40">
        <v>0</v>
      </c>
      <c r="D145" s="40">
        <v>0</v>
      </c>
      <c r="E145" s="40">
        <v>0</v>
      </c>
      <c r="F145" s="40">
        <v>0</v>
      </c>
      <c r="G145" s="40">
        <v>0</v>
      </c>
      <c r="H145" s="40">
        <v>0</v>
      </c>
      <c r="I145" s="40">
        <v>0</v>
      </c>
      <c r="J145" s="40">
        <v>0</v>
      </c>
      <c r="K145" s="40">
        <v>0</v>
      </c>
      <c r="L145" s="40">
        <v>0</v>
      </c>
      <c r="M145" s="40">
        <v>0</v>
      </c>
      <c r="N145" s="40">
        <v>0</v>
      </c>
      <c r="O145" s="40">
        <v>0</v>
      </c>
      <c r="P145" s="40">
        <v>34210.764477937482</v>
      </c>
      <c r="Q145" s="40">
        <v>0</v>
      </c>
      <c r="R145" s="40">
        <v>0</v>
      </c>
      <c r="S145" s="40">
        <v>0</v>
      </c>
      <c r="T145" s="40">
        <v>0</v>
      </c>
      <c r="U145" s="40">
        <v>0</v>
      </c>
      <c r="V145" s="40">
        <v>0</v>
      </c>
      <c r="W145" s="40">
        <v>0</v>
      </c>
      <c r="X145" s="40">
        <v>0</v>
      </c>
    </row>
    <row r="146" spans="1:24">
      <c r="A146" s="38">
        <v>3</v>
      </c>
      <c r="B146" s="69" t="s">
        <v>39</v>
      </c>
      <c r="C146" s="40">
        <v>9222401</v>
      </c>
      <c r="D146" s="40">
        <v>41014</v>
      </c>
      <c r="E146" s="40">
        <v>1218013</v>
      </c>
      <c r="F146" s="40">
        <v>1580266</v>
      </c>
      <c r="G146" s="40">
        <v>66543</v>
      </c>
      <c r="H146" s="40">
        <v>1113188</v>
      </c>
      <c r="I146" s="40">
        <v>127322.59464767296</v>
      </c>
      <c r="J146" s="40">
        <v>102864.80372524261</v>
      </c>
      <c r="K146" s="40">
        <v>204450.28586068004</v>
      </c>
      <c r="L146" s="40">
        <v>75059.690713882446</v>
      </c>
      <c r="M146" s="40">
        <v>28798.465298071504</v>
      </c>
      <c r="N146" s="40">
        <v>888960.80303500593</v>
      </c>
      <c r="O146" s="40">
        <v>39456.68228803575</v>
      </c>
      <c r="P146" s="40">
        <v>2954802.9319791794</v>
      </c>
      <c r="Q146" s="40">
        <v>244814.05105149746</v>
      </c>
      <c r="R146" s="40">
        <v>1957932.0378981829</v>
      </c>
      <c r="S146" s="40">
        <v>0</v>
      </c>
      <c r="T146" s="40">
        <v>48963.2655813694</v>
      </c>
      <c r="U146" s="40">
        <v>0</v>
      </c>
      <c r="V146" s="40">
        <v>0</v>
      </c>
      <c r="W146" s="40">
        <v>544870.11065465212</v>
      </c>
      <c r="X146" s="40">
        <v>0</v>
      </c>
    </row>
    <row r="147" spans="1:24">
      <c r="A147" s="38">
        <v>4</v>
      </c>
      <c r="B147" s="69" t="s">
        <v>41</v>
      </c>
      <c r="C147" s="40">
        <v>1173736</v>
      </c>
      <c r="D147" s="40">
        <v>4783</v>
      </c>
      <c r="E147" s="40">
        <v>27009</v>
      </c>
      <c r="F147" s="40">
        <v>233551</v>
      </c>
      <c r="G147" s="40">
        <v>11217</v>
      </c>
      <c r="H147" s="40">
        <v>27001</v>
      </c>
      <c r="I147" s="40">
        <v>2212.7607718878571</v>
      </c>
      <c r="J147" s="40">
        <v>54048.07239818573</v>
      </c>
      <c r="K147" s="40">
        <v>112301.12423000857</v>
      </c>
      <c r="L147" s="40">
        <v>75104.676717758179</v>
      </c>
      <c r="M147" s="40">
        <v>5114.2909868629649</v>
      </c>
      <c r="N147" s="40">
        <v>110879.83825861104</v>
      </c>
      <c r="O147" s="40">
        <v>356073.26937913895</v>
      </c>
      <c r="P147" s="40">
        <v>802616.72304235399</v>
      </c>
      <c r="Q147" s="40">
        <v>159145.75366139412</v>
      </c>
      <c r="R147" s="40">
        <v>5257859.0414028168</v>
      </c>
      <c r="S147" s="40">
        <v>0</v>
      </c>
      <c r="T147" s="40">
        <v>125861.09340897202</v>
      </c>
      <c r="U147" s="40">
        <v>0</v>
      </c>
      <c r="V147" s="40">
        <v>0</v>
      </c>
      <c r="W147" s="40">
        <v>140054.75558136404</v>
      </c>
      <c r="X147" s="40">
        <v>0</v>
      </c>
    </row>
    <row r="148" spans="1:24">
      <c r="A148" s="38">
        <v>5</v>
      </c>
      <c r="B148" s="69" t="s">
        <v>42</v>
      </c>
      <c r="C148" s="40">
        <v>1292890</v>
      </c>
      <c r="D148" s="40">
        <v>3220</v>
      </c>
      <c r="E148" s="40">
        <v>129444</v>
      </c>
      <c r="F148" s="40">
        <v>211676</v>
      </c>
      <c r="G148" s="40">
        <v>4971</v>
      </c>
      <c r="H148" s="40">
        <v>101911</v>
      </c>
      <c r="I148" s="40">
        <v>0</v>
      </c>
      <c r="J148" s="40">
        <v>0</v>
      </c>
      <c r="K148" s="40">
        <v>0</v>
      </c>
      <c r="L148" s="40">
        <v>0</v>
      </c>
      <c r="M148" s="40">
        <v>0</v>
      </c>
      <c r="N148" s="40">
        <v>0</v>
      </c>
      <c r="O148" s="40">
        <v>0</v>
      </c>
      <c r="P148" s="40">
        <v>0</v>
      </c>
      <c r="Q148" s="40">
        <v>0</v>
      </c>
      <c r="R148" s="40">
        <v>0</v>
      </c>
      <c r="S148" s="40">
        <v>0</v>
      </c>
      <c r="T148" s="40">
        <v>0</v>
      </c>
      <c r="U148" s="40">
        <v>0</v>
      </c>
      <c r="V148" s="40">
        <v>0</v>
      </c>
      <c r="W148" s="40">
        <v>0</v>
      </c>
      <c r="X148" s="40">
        <v>0</v>
      </c>
    </row>
    <row r="149" spans="1:24">
      <c r="A149" s="38">
        <v>6</v>
      </c>
      <c r="B149" s="69" t="s">
        <v>46</v>
      </c>
      <c r="C149" s="40">
        <v>0</v>
      </c>
      <c r="D149" s="40">
        <v>0</v>
      </c>
      <c r="E149" s="40">
        <v>0</v>
      </c>
      <c r="F149" s="40">
        <v>0</v>
      </c>
      <c r="G149" s="40">
        <v>0</v>
      </c>
      <c r="H149" s="40">
        <v>0</v>
      </c>
      <c r="I149" s="40">
        <v>0</v>
      </c>
      <c r="J149" s="40">
        <v>0</v>
      </c>
      <c r="K149" s="40">
        <v>0</v>
      </c>
      <c r="L149" s="40">
        <v>0</v>
      </c>
      <c r="M149" s="40">
        <v>0</v>
      </c>
      <c r="N149" s="40">
        <v>0</v>
      </c>
      <c r="O149" s="40">
        <v>0</v>
      </c>
      <c r="P149" s="40">
        <v>0</v>
      </c>
      <c r="Q149" s="40">
        <v>0</v>
      </c>
      <c r="R149" s="40">
        <v>0</v>
      </c>
      <c r="S149" s="40">
        <v>0</v>
      </c>
      <c r="T149" s="40">
        <v>0</v>
      </c>
      <c r="U149" s="40">
        <v>0</v>
      </c>
      <c r="V149" s="40">
        <v>6294</v>
      </c>
      <c r="W149" s="40">
        <v>0</v>
      </c>
      <c r="X149" s="40">
        <v>33463726.607437134</v>
      </c>
    </row>
    <row r="150" spans="1:24">
      <c r="A150" s="38">
        <v>7</v>
      </c>
      <c r="B150" s="69" t="s">
        <v>53</v>
      </c>
      <c r="C150" s="40">
        <v>0</v>
      </c>
      <c r="D150" s="40">
        <v>0</v>
      </c>
      <c r="E150" s="40">
        <v>0</v>
      </c>
      <c r="F150" s="40">
        <v>0</v>
      </c>
      <c r="G150" s="40">
        <v>0</v>
      </c>
      <c r="H150" s="40">
        <v>0</v>
      </c>
      <c r="I150" s="40">
        <v>11494.697580772452</v>
      </c>
      <c r="J150" s="40">
        <v>55183.025779724121</v>
      </c>
      <c r="K150" s="40">
        <v>0</v>
      </c>
      <c r="L150" s="40">
        <v>15610.317362546921</v>
      </c>
      <c r="M150" s="40">
        <v>99975.151583306491</v>
      </c>
      <c r="N150" s="40">
        <v>62780.977584313601</v>
      </c>
      <c r="O150" s="40">
        <v>62080.806984171271</v>
      </c>
      <c r="P150" s="40">
        <v>162309.94418285415</v>
      </c>
      <c r="Q150" s="40">
        <v>19633.407803066075</v>
      </c>
      <c r="R150" s="40">
        <v>9627.8639207482338</v>
      </c>
      <c r="S150" s="40">
        <v>0</v>
      </c>
      <c r="T150" s="40">
        <v>619.65988510719035</v>
      </c>
      <c r="U150" s="40">
        <v>0</v>
      </c>
      <c r="V150" s="40">
        <v>0</v>
      </c>
      <c r="W150" s="40">
        <v>5197.2677230917616</v>
      </c>
      <c r="X150" s="40">
        <v>4835409.8338594437</v>
      </c>
    </row>
    <row r="151" spans="1:24">
      <c r="A151" s="38">
        <v>8</v>
      </c>
      <c r="B151" s="69" t="s">
        <v>64</v>
      </c>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38">
        <v>9</v>
      </c>
      <c r="B152" s="69" t="s">
        <v>64</v>
      </c>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38">
        <v>10</v>
      </c>
      <c r="B153" s="69" t="s">
        <v>64</v>
      </c>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38">
        <v>11</v>
      </c>
      <c r="B154" s="69" t="s">
        <v>64</v>
      </c>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38">
        <v>12</v>
      </c>
      <c r="B155" s="69" t="s">
        <v>64</v>
      </c>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38">
        <v>13</v>
      </c>
      <c r="B156" s="69" t="s">
        <v>64</v>
      </c>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38">
        <v>14</v>
      </c>
      <c r="B157" s="69" t="s">
        <v>64</v>
      </c>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38">
        <v>15</v>
      </c>
      <c r="B158" s="69" t="s">
        <v>64</v>
      </c>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38">
        <v>16</v>
      </c>
      <c r="B159" s="69" t="s">
        <v>64</v>
      </c>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38">
        <v>17</v>
      </c>
      <c r="B160" s="69" t="s">
        <v>64</v>
      </c>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38">
        <v>18</v>
      </c>
      <c r="B161" s="69" t="s">
        <v>64</v>
      </c>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38">
        <v>19</v>
      </c>
      <c r="B162" s="69" t="s">
        <v>64</v>
      </c>
      <c r="C162" s="70"/>
      <c r="D162" s="70"/>
      <c r="E162" s="70"/>
      <c r="F162" s="70"/>
      <c r="G162" s="70"/>
      <c r="H162" s="70"/>
      <c r="I162" s="70"/>
      <c r="J162" s="70"/>
      <c r="K162" s="70"/>
      <c r="L162" s="70"/>
      <c r="M162" s="70"/>
      <c r="N162" s="70"/>
      <c r="O162" s="70"/>
      <c r="P162" s="70"/>
      <c r="Q162" s="70"/>
      <c r="R162" s="70"/>
      <c r="S162" s="70"/>
      <c r="T162" s="70"/>
      <c r="U162" s="70"/>
      <c r="V162" s="70"/>
      <c r="W162" s="70"/>
      <c r="X162" s="70"/>
    </row>
    <row r="163" spans="1:24">
      <c r="A163" s="38">
        <v>20</v>
      </c>
      <c r="B163" s="69" t="s">
        <v>64</v>
      </c>
      <c r="C163" s="70"/>
      <c r="D163" s="70"/>
      <c r="E163" s="70"/>
      <c r="F163" s="70"/>
      <c r="G163" s="70"/>
      <c r="H163" s="70"/>
      <c r="I163" s="70"/>
      <c r="J163" s="70"/>
      <c r="K163" s="70"/>
      <c r="L163" s="70"/>
      <c r="M163" s="70"/>
      <c r="N163" s="70"/>
      <c r="O163" s="70"/>
      <c r="P163" s="70"/>
      <c r="Q163" s="70"/>
      <c r="R163" s="70"/>
      <c r="S163" s="70"/>
      <c r="T163" s="70"/>
      <c r="U163" s="70"/>
      <c r="V163" s="70"/>
      <c r="W163" s="70"/>
      <c r="X163" s="70"/>
    </row>
    <row r="164" spans="1:24">
      <c r="A164" s="38">
        <v>21</v>
      </c>
      <c r="B164" s="69" t="s">
        <v>64</v>
      </c>
      <c r="C164" s="70"/>
      <c r="D164" s="70"/>
      <c r="E164" s="70"/>
      <c r="F164" s="70"/>
      <c r="G164" s="70"/>
      <c r="H164" s="70"/>
      <c r="I164" s="70"/>
      <c r="J164" s="70"/>
      <c r="K164" s="70"/>
      <c r="L164" s="70"/>
      <c r="M164" s="70"/>
      <c r="N164" s="70"/>
      <c r="O164" s="70"/>
      <c r="P164" s="70"/>
      <c r="Q164" s="70"/>
      <c r="R164" s="70"/>
      <c r="S164" s="70"/>
      <c r="T164" s="70"/>
      <c r="U164" s="70"/>
      <c r="V164" s="70"/>
      <c r="W164" s="70"/>
      <c r="X164" s="70"/>
    </row>
    <row r="165" spans="1:24">
      <c r="A165" s="38">
        <v>22</v>
      </c>
      <c r="B165" s="69" t="s">
        <v>64</v>
      </c>
      <c r="C165" s="70"/>
      <c r="D165" s="70"/>
      <c r="E165" s="70"/>
      <c r="F165" s="70"/>
      <c r="G165" s="70"/>
      <c r="H165" s="70"/>
      <c r="I165" s="70"/>
      <c r="J165" s="70"/>
      <c r="K165" s="70"/>
      <c r="L165" s="70"/>
      <c r="M165" s="70"/>
      <c r="N165" s="70"/>
      <c r="O165" s="70"/>
      <c r="P165" s="70"/>
      <c r="Q165" s="70"/>
      <c r="R165" s="70"/>
      <c r="S165" s="70"/>
      <c r="T165" s="70"/>
      <c r="U165" s="70"/>
      <c r="V165" s="70"/>
      <c r="W165" s="70"/>
      <c r="X165" s="70"/>
    </row>
    <row r="166" spans="1:24">
      <c r="A166" s="38">
        <v>23</v>
      </c>
      <c r="B166" s="69" t="s">
        <v>64</v>
      </c>
      <c r="C166" s="70"/>
      <c r="D166" s="70"/>
      <c r="E166" s="70"/>
      <c r="F166" s="70"/>
      <c r="G166" s="70"/>
      <c r="H166" s="70"/>
      <c r="I166" s="70"/>
      <c r="J166" s="70"/>
      <c r="K166" s="70"/>
      <c r="L166" s="70"/>
      <c r="M166" s="70"/>
      <c r="N166" s="70"/>
      <c r="O166" s="70"/>
      <c r="P166" s="70"/>
      <c r="Q166" s="70"/>
      <c r="R166" s="70"/>
      <c r="S166" s="70"/>
      <c r="T166" s="70"/>
      <c r="U166" s="70"/>
      <c r="V166" s="70"/>
      <c r="W166" s="70"/>
      <c r="X166" s="70"/>
    </row>
    <row r="167" spans="1:24">
      <c r="A167" s="38">
        <v>24</v>
      </c>
      <c r="B167" s="69" t="s">
        <v>64</v>
      </c>
      <c r="C167" s="70"/>
      <c r="D167" s="70"/>
      <c r="E167" s="70"/>
      <c r="F167" s="70"/>
      <c r="G167" s="70"/>
      <c r="H167" s="70"/>
      <c r="I167" s="70"/>
      <c r="J167" s="70"/>
      <c r="K167" s="70"/>
      <c r="L167" s="70"/>
      <c r="M167" s="70"/>
      <c r="N167" s="70"/>
      <c r="O167" s="70"/>
      <c r="P167" s="70"/>
      <c r="Q167" s="70"/>
      <c r="R167" s="70"/>
      <c r="S167" s="70"/>
      <c r="T167" s="70"/>
      <c r="U167" s="70"/>
      <c r="V167" s="70"/>
      <c r="W167" s="70"/>
      <c r="X167" s="70"/>
    </row>
    <row r="168" spans="1:24">
      <c r="A168" s="38">
        <v>25</v>
      </c>
      <c r="B168" s="69" t="s">
        <v>64</v>
      </c>
      <c r="C168" s="70"/>
      <c r="D168" s="70"/>
      <c r="E168" s="70"/>
      <c r="F168" s="70"/>
      <c r="G168" s="70"/>
      <c r="H168" s="70"/>
      <c r="I168" s="70"/>
      <c r="J168" s="70"/>
      <c r="K168" s="70"/>
      <c r="L168" s="70"/>
      <c r="M168" s="70"/>
      <c r="N168" s="70"/>
      <c r="O168" s="70"/>
      <c r="P168" s="70"/>
      <c r="Q168" s="70"/>
      <c r="R168" s="70"/>
      <c r="S168" s="70"/>
      <c r="T168" s="70"/>
      <c r="U168" s="70"/>
      <c r="V168" s="70"/>
      <c r="W168" s="70"/>
      <c r="X168" s="70"/>
    </row>
    <row r="169" spans="1:24">
      <c r="A169" s="38">
        <v>26</v>
      </c>
      <c r="B169" s="69" t="s">
        <v>64</v>
      </c>
      <c r="C169" s="70"/>
      <c r="D169" s="70"/>
      <c r="E169" s="70"/>
      <c r="F169" s="70"/>
      <c r="G169" s="70"/>
      <c r="H169" s="70"/>
      <c r="I169" s="70"/>
      <c r="J169" s="70"/>
      <c r="K169" s="70"/>
      <c r="L169" s="70"/>
      <c r="M169" s="70"/>
      <c r="N169" s="70"/>
      <c r="O169" s="70"/>
      <c r="P169" s="70"/>
      <c r="Q169" s="70"/>
      <c r="R169" s="70"/>
      <c r="S169" s="70"/>
      <c r="T169" s="70"/>
      <c r="U169" s="70"/>
      <c r="V169" s="70"/>
      <c r="W169" s="70"/>
      <c r="X169" s="70"/>
    </row>
    <row r="170" spans="1:24">
      <c r="A170" s="38">
        <v>27</v>
      </c>
      <c r="B170" s="69" t="s">
        <v>64</v>
      </c>
      <c r="C170" s="70"/>
      <c r="D170" s="70"/>
      <c r="E170" s="70"/>
      <c r="F170" s="70"/>
      <c r="G170" s="70"/>
      <c r="H170" s="70"/>
      <c r="I170" s="70"/>
      <c r="J170" s="70"/>
      <c r="K170" s="70"/>
      <c r="L170" s="70"/>
      <c r="M170" s="70"/>
      <c r="N170" s="70"/>
      <c r="O170" s="70"/>
      <c r="P170" s="70"/>
      <c r="Q170" s="70"/>
      <c r="R170" s="70"/>
      <c r="S170" s="70"/>
      <c r="T170" s="70"/>
      <c r="U170" s="70"/>
      <c r="V170" s="70"/>
      <c r="W170" s="70"/>
      <c r="X170" s="70"/>
    </row>
    <row r="171" spans="1:24">
      <c r="A171" s="38">
        <v>28</v>
      </c>
      <c r="B171" s="69" t="s">
        <v>64</v>
      </c>
      <c r="C171" s="70"/>
      <c r="D171" s="70"/>
      <c r="E171" s="70"/>
      <c r="F171" s="70"/>
      <c r="G171" s="70"/>
      <c r="H171" s="70"/>
      <c r="I171" s="70"/>
      <c r="J171" s="70"/>
      <c r="K171" s="70"/>
      <c r="L171" s="70"/>
      <c r="M171" s="70"/>
      <c r="N171" s="70"/>
      <c r="O171" s="70"/>
      <c r="P171" s="70"/>
      <c r="Q171" s="70"/>
      <c r="R171" s="70"/>
      <c r="S171" s="70"/>
      <c r="T171" s="70"/>
      <c r="U171" s="70"/>
      <c r="V171" s="70"/>
      <c r="W171" s="70"/>
      <c r="X171" s="70"/>
    </row>
    <row r="172" spans="1:24">
      <c r="A172" s="38">
        <v>29</v>
      </c>
      <c r="B172" s="69" t="s">
        <v>64</v>
      </c>
      <c r="C172" s="70"/>
      <c r="D172" s="70"/>
      <c r="E172" s="70"/>
      <c r="F172" s="70"/>
      <c r="G172" s="70"/>
      <c r="H172" s="70"/>
      <c r="I172" s="70"/>
      <c r="J172" s="70"/>
      <c r="K172" s="70"/>
      <c r="L172" s="70"/>
      <c r="M172" s="70"/>
      <c r="N172" s="70"/>
      <c r="O172" s="70"/>
      <c r="P172" s="70"/>
      <c r="Q172" s="70"/>
      <c r="R172" s="70"/>
      <c r="S172" s="70"/>
      <c r="T172" s="70"/>
      <c r="U172" s="70"/>
      <c r="V172" s="70"/>
      <c r="W172" s="70"/>
      <c r="X172" s="70"/>
    </row>
    <row r="173" spans="1:24">
      <c r="A173" s="38">
        <v>30</v>
      </c>
      <c r="B173" s="69" t="s">
        <v>64</v>
      </c>
      <c r="C173" s="70"/>
      <c r="D173" s="70"/>
      <c r="E173" s="70"/>
      <c r="F173" s="70"/>
      <c r="G173" s="70"/>
      <c r="H173" s="70"/>
      <c r="I173" s="70"/>
      <c r="J173" s="70"/>
      <c r="K173" s="70"/>
      <c r="L173" s="70"/>
      <c r="M173" s="70"/>
      <c r="N173" s="70"/>
      <c r="O173" s="70"/>
      <c r="P173" s="70"/>
      <c r="Q173" s="70"/>
      <c r="R173" s="70"/>
      <c r="S173" s="70"/>
      <c r="T173" s="70"/>
      <c r="U173" s="70"/>
      <c r="V173" s="70"/>
      <c r="W173" s="70"/>
      <c r="X173" s="70"/>
    </row>
    <row r="174" spans="1:24">
      <c r="A174" s="27" t="s">
        <v>54</v>
      </c>
      <c r="B174" s="71"/>
      <c r="C174" s="72"/>
      <c r="D174" s="73"/>
      <c r="E174" s="29" t="s">
        <v>0</v>
      </c>
      <c r="F174" s="29" t="s">
        <v>1</v>
      </c>
      <c r="G174" s="29" t="s">
        <v>2</v>
      </c>
      <c r="H174" s="29"/>
      <c r="I174" s="29"/>
      <c r="J174" s="29"/>
      <c r="K174" s="29"/>
      <c r="L174" s="29" t="s">
        <v>0</v>
      </c>
      <c r="M174" s="29" t="s">
        <v>1</v>
      </c>
      <c r="N174" s="29" t="s">
        <v>2</v>
      </c>
      <c r="O174" s="30"/>
      <c r="P174" s="73"/>
      <c r="Q174" s="74">
        <v>0</v>
      </c>
      <c r="R174" s="47"/>
      <c r="S174" s="75"/>
      <c r="T174" s="47"/>
      <c r="U174" s="47"/>
      <c r="V174" s="47"/>
      <c r="W174" s="47"/>
      <c r="X174" s="47"/>
    </row>
    <row r="175" spans="1:24">
      <c r="A175" s="52" t="s">
        <v>70</v>
      </c>
      <c r="B175" s="76"/>
      <c r="C175" s="50"/>
      <c r="D175" s="51"/>
      <c r="E175" s="32">
        <v>5.0552160722465822E-2</v>
      </c>
      <c r="F175" s="32">
        <v>5.0805951515694114E-2</v>
      </c>
      <c r="G175" s="32">
        <v>0</v>
      </c>
      <c r="H175" s="33" t="s">
        <v>71</v>
      </c>
      <c r="I175" s="29"/>
      <c r="J175" s="29"/>
      <c r="K175" s="29"/>
      <c r="L175" s="32">
        <v>1.068455775029435</v>
      </c>
      <c r="M175" s="32">
        <v>1.0701273545840362</v>
      </c>
      <c r="N175" s="32">
        <v>1.0620797190845528</v>
      </c>
      <c r="O175" s="33" t="s">
        <v>72</v>
      </c>
      <c r="S175" s="75"/>
    </row>
    <row r="176" spans="1:24">
      <c r="A176" s="52" t="s">
        <v>73</v>
      </c>
      <c r="B176" s="41"/>
      <c r="C176" s="50"/>
      <c r="D176" s="51"/>
      <c r="E176" s="51"/>
      <c r="F176" s="51"/>
      <c r="G176" s="51"/>
      <c r="H176" s="51"/>
      <c r="I176" s="51"/>
      <c r="J176" s="51"/>
      <c r="K176" s="51"/>
      <c r="L176" s="51"/>
      <c r="M176" s="51"/>
      <c r="N176" s="51"/>
    </row>
    <row r="177" spans="1:24">
      <c r="A177" s="38">
        <v>1</v>
      </c>
      <c r="B177" s="69" t="s">
        <v>36</v>
      </c>
      <c r="C177" s="40">
        <v>2522283.4201811058</v>
      </c>
      <c r="D177" s="40">
        <v>113134.45394215995</v>
      </c>
      <c r="E177" s="40">
        <v>197564.48107861224</v>
      </c>
      <c r="F177" s="40">
        <v>401105.52674326906</v>
      </c>
      <c r="G177" s="40">
        <v>72608.419005899297</v>
      </c>
      <c r="H177" s="40">
        <v>142844.70614231791</v>
      </c>
      <c r="I177" s="40">
        <v>293230.51897760027</v>
      </c>
      <c r="J177" s="40">
        <v>135364.74307330351</v>
      </c>
      <c r="K177" s="40">
        <v>271992.69250900461</v>
      </c>
      <c r="L177" s="40">
        <v>61697.416946438687</v>
      </c>
      <c r="M177" s="40">
        <v>84414.899222173364</v>
      </c>
      <c r="N177" s="40">
        <v>312777.2384389267</v>
      </c>
      <c r="O177" s="40">
        <v>147076.75317731887</v>
      </c>
      <c r="P177" s="40">
        <v>844026.62999884761</v>
      </c>
      <c r="Q177" s="40">
        <v>10155.273393956928</v>
      </c>
      <c r="R177" s="40">
        <v>213926.30515806921</v>
      </c>
      <c r="S177" s="40">
        <v>0</v>
      </c>
      <c r="T177" s="40">
        <v>149917.23410545161</v>
      </c>
      <c r="U177" s="40">
        <v>0</v>
      </c>
      <c r="V177" s="40">
        <v>2272.5630801527955</v>
      </c>
      <c r="W177" s="40">
        <v>214028.01400116019</v>
      </c>
      <c r="X177" s="40">
        <v>0</v>
      </c>
    </row>
    <row r="178" spans="1:24">
      <c r="A178" s="38">
        <v>2</v>
      </c>
      <c r="B178" s="69" t="s">
        <v>37</v>
      </c>
      <c r="C178" s="40">
        <v>0</v>
      </c>
      <c r="D178" s="40">
        <v>0</v>
      </c>
      <c r="E178" s="40">
        <v>0</v>
      </c>
      <c r="F178" s="40">
        <v>0</v>
      </c>
      <c r="G178" s="40">
        <v>0</v>
      </c>
      <c r="H178" s="40">
        <v>0</v>
      </c>
      <c r="I178" s="40">
        <v>0</v>
      </c>
      <c r="J178" s="40">
        <v>0</v>
      </c>
      <c r="K178" s="40">
        <v>0</v>
      </c>
      <c r="L178" s="40">
        <v>0</v>
      </c>
      <c r="M178" s="40">
        <v>0</v>
      </c>
      <c r="N178" s="40">
        <v>0</v>
      </c>
      <c r="O178" s="40">
        <v>0</v>
      </c>
      <c r="P178" s="40">
        <v>1859.9995286098576</v>
      </c>
      <c r="Q178" s="40">
        <v>0</v>
      </c>
      <c r="R178" s="40">
        <v>0</v>
      </c>
      <c r="S178" s="40">
        <v>0</v>
      </c>
      <c r="T178" s="40">
        <v>0</v>
      </c>
      <c r="U178" s="40">
        <v>0</v>
      </c>
      <c r="V178" s="40">
        <v>0</v>
      </c>
      <c r="W178" s="40">
        <v>0</v>
      </c>
      <c r="X178" s="40">
        <v>0</v>
      </c>
    </row>
    <row r="179" spans="1:24">
      <c r="A179" s="38">
        <v>3</v>
      </c>
      <c r="B179" s="69" t="s">
        <v>39</v>
      </c>
      <c r="C179" s="40">
        <v>498127.22175942466</v>
      </c>
      <c r="D179" s="40">
        <v>2215.2788491024244</v>
      </c>
      <c r="E179" s="40">
        <v>65788.229307841</v>
      </c>
      <c r="F179" s="40">
        <v>85354.509332318004</v>
      </c>
      <c r="G179" s="40">
        <v>3594.1702944317208</v>
      </c>
      <c r="H179" s="40">
        <v>60126.342992018072</v>
      </c>
      <c r="I179" s="40">
        <v>6922.3815848599606</v>
      </c>
      <c r="J179" s="40">
        <v>5592.6399003122106</v>
      </c>
      <c r="K179" s="40">
        <v>11115.724571728188</v>
      </c>
      <c r="L179" s="40">
        <v>4080.9082017286746</v>
      </c>
      <c r="M179" s="40">
        <v>1565.7391086260143</v>
      </c>
      <c r="N179" s="40">
        <v>48331.766326475168</v>
      </c>
      <c r="O179" s="40">
        <v>2145.213986772621</v>
      </c>
      <c r="P179" s="40">
        <v>160649.20338627993</v>
      </c>
      <c r="Q179" s="40">
        <v>13310.255602341556</v>
      </c>
      <c r="R179" s="40">
        <v>106450.49074800196</v>
      </c>
      <c r="S179" s="40">
        <v>0</v>
      </c>
      <c r="T179" s="40">
        <v>2662.0758784644659</v>
      </c>
      <c r="U179" s="40">
        <v>0</v>
      </c>
      <c r="V179" s="40">
        <v>0</v>
      </c>
      <c r="W179" s="40">
        <v>29623.955045635797</v>
      </c>
      <c r="X179" s="40">
        <v>0</v>
      </c>
    </row>
    <row r="180" spans="1:24">
      <c r="A180" s="38">
        <v>4</v>
      </c>
      <c r="B180" s="69" t="s">
        <v>41</v>
      </c>
      <c r="C180" s="40">
        <v>63396.706861805302</v>
      </c>
      <c r="D180" s="40">
        <v>258.34297399075666</v>
      </c>
      <c r="E180" s="40">
        <v>1458.8303124642164</v>
      </c>
      <c r="F180" s="40">
        <v>12614.731323126744</v>
      </c>
      <c r="G180" s="40">
        <v>605.86099503539981</v>
      </c>
      <c r="H180" s="40">
        <v>1458.3982104797033</v>
      </c>
      <c r="I180" s="40">
        <v>120.30523302956401</v>
      </c>
      <c r="J180" s="40">
        <v>2938.5309190540979</v>
      </c>
      <c r="K180" s="40">
        <v>6105.6816858003785</v>
      </c>
      <c r="L180" s="40">
        <v>4083.3540385078227</v>
      </c>
      <c r="M180" s="40">
        <v>278.0580606689868</v>
      </c>
      <c r="N180" s="40">
        <v>6028.4080183696469</v>
      </c>
      <c r="O180" s="40">
        <v>19359.290074411638</v>
      </c>
      <c r="P180" s="40">
        <v>43637.338986561277</v>
      </c>
      <c r="Q180" s="40">
        <v>8652.5697776017569</v>
      </c>
      <c r="R180" s="40">
        <v>285863.68903896288</v>
      </c>
      <c r="S180" s="40">
        <v>0</v>
      </c>
      <c r="T180" s="40">
        <v>6842.9214600562736</v>
      </c>
      <c r="U180" s="40">
        <v>0</v>
      </c>
      <c r="V180" s="40">
        <v>0</v>
      </c>
      <c r="W180" s="40">
        <v>7614.6143863257876</v>
      </c>
      <c r="X180" s="40">
        <v>0</v>
      </c>
    </row>
    <row r="181" spans="1:24">
      <c r="A181" s="38">
        <v>5</v>
      </c>
      <c r="B181" s="69" t="s">
        <v>42</v>
      </c>
      <c r="C181" s="40">
        <v>69832.541844639229</v>
      </c>
      <c r="D181" s="40">
        <v>173.92104876651399</v>
      </c>
      <c r="E181" s="40">
        <v>6991.6261604138635</v>
      </c>
      <c r="F181" s="40">
        <v>11433.202459223796</v>
      </c>
      <c r="G181" s="40">
        <v>268.49737062681402</v>
      </c>
      <c r="H181" s="40">
        <v>5504.4931679640395</v>
      </c>
      <c r="I181" s="40">
        <v>0</v>
      </c>
      <c r="J181" s="40">
        <v>0</v>
      </c>
      <c r="K181" s="40">
        <v>0</v>
      </c>
      <c r="L181" s="40">
        <v>0</v>
      </c>
      <c r="M181" s="40">
        <v>0</v>
      </c>
      <c r="N181" s="40">
        <v>0</v>
      </c>
      <c r="O181" s="40">
        <v>0</v>
      </c>
      <c r="P181" s="40">
        <v>0</v>
      </c>
      <c r="Q181" s="40">
        <v>0</v>
      </c>
      <c r="R181" s="40">
        <v>0</v>
      </c>
      <c r="S181" s="40">
        <v>0</v>
      </c>
      <c r="T181" s="40">
        <v>0</v>
      </c>
      <c r="U181" s="40">
        <v>0</v>
      </c>
      <c r="V181" s="40">
        <v>0</v>
      </c>
      <c r="W181" s="40">
        <v>0</v>
      </c>
      <c r="X181" s="40">
        <v>0</v>
      </c>
    </row>
    <row r="182" spans="1:24">
      <c r="A182" s="38">
        <v>6</v>
      </c>
      <c r="B182" s="69" t="s">
        <v>46</v>
      </c>
      <c r="C182" s="40">
        <v>0</v>
      </c>
      <c r="D182" s="40">
        <v>0</v>
      </c>
      <c r="E182" s="40">
        <v>0</v>
      </c>
      <c r="F182" s="40">
        <v>0</v>
      </c>
      <c r="G182" s="40">
        <v>0</v>
      </c>
      <c r="H182" s="40">
        <v>0</v>
      </c>
      <c r="I182" s="40">
        <v>0</v>
      </c>
      <c r="J182" s="40">
        <v>0</v>
      </c>
      <c r="K182" s="40">
        <v>0</v>
      </c>
      <c r="L182" s="40">
        <v>0</v>
      </c>
      <c r="M182" s="40">
        <v>0</v>
      </c>
      <c r="N182" s="40">
        <v>0</v>
      </c>
      <c r="O182" s="40">
        <v>0</v>
      </c>
      <c r="P182" s="40">
        <v>0</v>
      </c>
      <c r="Q182" s="40">
        <v>0</v>
      </c>
      <c r="R182" s="40">
        <v>0</v>
      </c>
      <c r="S182" s="40">
        <v>0</v>
      </c>
      <c r="T182" s="40">
        <v>0</v>
      </c>
      <c r="U182" s="40">
        <v>0</v>
      </c>
      <c r="V182" s="40">
        <v>342.19746947251593</v>
      </c>
      <c r="W182" s="40">
        <v>0</v>
      </c>
      <c r="X182" s="40">
        <v>0</v>
      </c>
    </row>
    <row r="183" spans="1:24">
      <c r="A183" s="38">
        <v>7</v>
      </c>
      <c r="B183" s="69" t="s">
        <v>53</v>
      </c>
      <c r="C183" s="40">
        <v>0</v>
      </c>
      <c r="D183" s="40">
        <v>0</v>
      </c>
      <c r="E183" s="40">
        <v>0</v>
      </c>
      <c r="F183" s="40">
        <v>0</v>
      </c>
      <c r="G183" s="40">
        <v>0</v>
      </c>
      <c r="H183" s="40">
        <v>0</v>
      </c>
      <c r="I183" s="40">
        <v>624.95335629046463</v>
      </c>
      <c r="J183" s="40">
        <v>3000.2370161516055</v>
      </c>
      <c r="K183" s="40">
        <v>0</v>
      </c>
      <c r="L183" s="40">
        <v>848.71482350277017</v>
      </c>
      <c r="M183" s="40">
        <v>5435.5328697074474</v>
      </c>
      <c r="N183" s="40">
        <v>3413.3288306900004</v>
      </c>
      <c r="O183" s="40">
        <v>3375.2613684135849</v>
      </c>
      <c r="P183" s="40">
        <v>8824.6031410228788</v>
      </c>
      <c r="Q183" s="40">
        <v>1067.4455779045377</v>
      </c>
      <c r="R183" s="40">
        <v>523.4557785360314</v>
      </c>
      <c r="S183" s="40">
        <v>0</v>
      </c>
      <c r="T183" s="40">
        <v>33.690188213744918</v>
      </c>
      <c r="U183" s="40">
        <v>0</v>
      </c>
      <c r="V183" s="40">
        <v>0</v>
      </c>
      <c r="W183" s="40">
        <v>282.56940943965452</v>
      </c>
      <c r="X183" s="40">
        <v>0</v>
      </c>
    </row>
    <row r="184" spans="1:24">
      <c r="A184" s="38">
        <v>8</v>
      </c>
      <c r="B184" s="69" t="s">
        <v>64</v>
      </c>
      <c r="C184" s="70"/>
      <c r="D184" s="70"/>
      <c r="E184" s="70"/>
      <c r="F184" s="70"/>
      <c r="G184" s="70"/>
      <c r="H184" s="70"/>
      <c r="I184" s="70"/>
      <c r="J184" s="70"/>
      <c r="K184" s="70"/>
      <c r="L184" s="70"/>
      <c r="M184" s="70"/>
      <c r="N184" s="70"/>
      <c r="O184" s="70"/>
      <c r="P184" s="70"/>
      <c r="Q184" s="70"/>
      <c r="R184" s="70"/>
      <c r="S184" s="70"/>
      <c r="T184" s="70"/>
      <c r="U184" s="70"/>
      <c r="V184" s="70"/>
      <c r="W184" s="70"/>
      <c r="X184" s="70"/>
    </row>
    <row r="185" spans="1:24">
      <c r="A185" s="38">
        <v>9</v>
      </c>
      <c r="B185" s="69" t="s">
        <v>64</v>
      </c>
      <c r="C185" s="70"/>
      <c r="D185" s="70"/>
      <c r="E185" s="70"/>
      <c r="F185" s="70"/>
      <c r="G185" s="70"/>
      <c r="H185" s="70"/>
      <c r="I185" s="70"/>
      <c r="J185" s="70"/>
      <c r="K185" s="70"/>
      <c r="L185" s="70"/>
      <c r="M185" s="70"/>
      <c r="N185" s="70"/>
      <c r="O185" s="70"/>
      <c r="P185" s="70"/>
      <c r="Q185" s="70"/>
      <c r="R185" s="70"/>
      <c r="S185" s="70"/>
      <c r="T185" s="70"/>
      <c r="U185" s="70"/>
      <c r="V185" s="70"/>
      <c r="W185" s="70"/>
      <c r="X185" s="70"/>
    </row>
    <row r="186" spans="1:24">
      <c r="A186" s="38">
        <v>10</v>
      </c>
      <c r="B186" s="69" t="s">
        <v>64</v>
      </c>
      <c r="C186" s="70"/>
      <c r="D186" s="70"/>
      <c r="E186" s="70"/>
      <c r="F186" s="70"/>
      <c r="G186" s="70"/>
      <c r="H186" s="70"/>
      <c r="I186" s="70"/>
      <c r="J186" s="70"/>
      <c r="K186" s="70"/>
      <c r="L186" s="70"/>
      <c r="M186" s="70"/>
      <c r="N186" s="70"/>
      <c r="O186" s="70"/>
      <c r="P186" s="70"/>
      <c r="Q186" s="70"/>
      <c r="R186" s="70"/>
      <c r="S186" s="70"/>
      <c r="T186" s="70"/>
      <c r="U186" s="70"/>
      <c r="V186" s="70"/>
      <c r="W186" s="70"/>
      <c r="X186" s="70"/>
    </row>
    <row r="187" spans="1:24">
      <c r="A187" s="38">
        <v>11</v>
      </c>
      <c r="B187" s="69" t="s">
        <v>64</v>
      </c>
      <c r="C187" s="70"/>
      <c r="D187" s="70"/>
      <c r="E187" s="70"/>
      <c r="F187" s="70"/>
      <c r="G187" s="70"/>
      <c r="H187" s="70"/>
      <c r="I187" s="70"/>
      <c r="J187" s="70"/>
      <c r="K187" s="70"/>
      <c r="L187" s="70"/>
      <c r="M187" s="70"/>
      <c r="N187" s="70"/>
      <c r="O187" s="70"/>
      <c r="P187" s="70"/>
      <c r="Q187" s="70"/>
      <c r="R187" s="70"/>
      <c r="S187" s="70"/>
      <c r="T187" s="70"/>
      <c r="U187" s="70"/>
      <c r="V187" s="70"/>
      <c r="W187" s="70"/>
      <c r="X187" s="70"/>
    </row>
    <row r="188" spans="1:24">
      <c r="A188" s="38">
        <v>12</v>
      </c>
      <c r="B188" s="69" t="s">
        <v>64</v>
      </c>
      <c r="C188" s="70"/>
      <c r="D188" s="70"/>
      <c r="E188" s="70"/>
      <c r="F188" s="70"/>
      <c r="G188" s="70"/>
      <c r="H188" s="70"/>
      <c r="I188" s="70"/>
      <c r="J188" s="70"/>
      <c r="K188" s="70"/>
      <c r="L188" s="70"/>
      <c r="M188" s="70"/>
      <c r="N188" s="70"/>
      <c r="O188" s="70"/>
      <c r="P188" s="70"/>
      <c r="Q188" s="70"/>
      <c r="R188" s="70"/>
      <c r="S188" s="70"/>
      <c r="T188" s="70"/>
      <c r="U188" s="70"/>
      <c r="V188" s="70"/>
      <c r="W188" s="70"/>
      <c r="X188" s="70"/>
    </row>
    <row r="189" spans="1:24">
      <c r="A189" s="38">
        <v>13</v>
      </c>
      <c r="B189" s="69" t="s">
        <v>64</v>
      </c>
      <c r="C189" s="70"/>
      <c r="D189" s="70"/>
      <c r="E189" s="70"/>
      <c r="F189" s="70"/>
      <c r="G189" s="70"/>
      <c r="H189" s="70"/>
      <c r="I189" s="70"/>
      <c r="J189" s="70"/>
      <c r="K189" s="70"/>
      <c r="L189" s="70"/>
      <c r="M189" s="70"/>
      <c r="N189" s="70"/>
      <c r="O189" s="70"/>
      <c r="P189" s="70"/>
      <c r="Q189" s="70"/>
      <c r="R189" s="70"/>
      <c r="S189" s="70"/>
      <c r="T189" s="70"/>
      <c r="U189" s="70"/>
      <c r="V189" s="70"/>
      <c r="W189" s="70"/>
      <c r="X189" s="70"/>
    </row>
    <row r="190" spans="1:24">
      <c r="A190" s="38">
        <v>14</v>
      </c>
      <c r="B190" s="69" t="s">
        <v>64</v>
      </c>
      <c r="C190" s="70"/>
      <c r="D190" s="70"/>
      <c r="E190" s="70"/>
      <c r="F190" s="70"/>
      <c r="G190" s="70"/>
      <c r="H190" s="70"/>
      <c r="I190" s="70"/>
      <c r="J190" s="70"/>
      <c r="K190" s="70"/>
      <c r="L190" s="70"/>
      <c r="M190" s="70"/>
      <c r="N190" s="70"/>
      <c r="O190" s="70"/>
      <c r="P190" s="70"/>
      <c r="Q190" s="70"/>
      <c r="R190" s="70"/>
      <c r="S190" s="70"/>
      <c r="T190" s="70"/>
      <c r="U190" s="70"/>
      <c r="V190" s="70"/>
      <c r="W190" s="70"/>
      <c r="X190" s="70"/>
    </row>
    <row r="191" spans="1:24">
      <c r="A191" s="38">
        <v>15</v>
      </c>
      <c r="B191" s="69" t="s">
        <v>64</v>
      </c>
      <c r="C191" s="70"/>
      <c r="D191" s="70"/>
      <c r="E191" s="70"/>
      <c r="F191" s="70"/>
      <c r="G191" s="70"/>
      <c r="H191" s="70"/>
      <c r="I191" s="70"/>
      <c r="J191" s="70"/>
      <c r="K191" s="70"/>
      <c r="L191" s="70"/>
      <c r="M191" s="70"/>
      <c r="N191" s="70"/>
      <c r="O191" s="70"/>
      <c r="P191" s="70"/>
      <c r="Q191" s="70"/>
      <c r="R191" s="70"/>
      <c r="S191" s="70"/>
      <c r="T191" s="70"/>
      <c r="U191" s="70"/>
      <c r="V191" s="70"/>
      <c r="W191" s="70"/>
      <c r="X191" s="70"/>
    </row>
    <row r="192" spans="1:24">
      <c r="A192" s="38">
        <v>16</v>
      </c>
      <c r="B192" s="69" t="s">
        <v>64</v>
      </c>
      <c r="C192" s="70"/>
      <c r="D192" s="70"/>
      <c r="E192" s="70"/>
      <c r="F192" s="70"/>
      <c r="G192" s="70"/>
      <c r="H192" s="70"/>
      <c r="I192" s="70"/>
      <c r="J192" s="70"/>
      <c r="K192" s="70"/>
      <c r="L192" s="70"/>
      <c r="M192" s="70"/>
      <c r="N192" s="70"/>
      <c r="O192" s="70"/>
      <c r="P192" s="70"/>
      <c r="Q192" s="70"/>
      <c r="R192" s="70"/>
      <c r="S192" s="70"/>
      <c r="T192" s="70"/>
      <c r="U192" s="70"/>
      <c r="V192" s="70"/>
      <c r="W192" s="70"/>
      <c r="X192" s="70"/>
    </row>
    <row r="193" spans="1:24">
      <c r="A193" s="38">
        <v>17</v>
      </c>
      <c r="B193" s="69" t="s">
        <v>64</v>
      </c>
      <c r="C193" s="70"/>
      <c r="D193" s="70"/>
      <c r="E193" s="70"/>
      <c r="F193" s="70"/>
      <c r="G193" s="70"/>
      <c r="H193" s="70"/>
      <c r="I193" s="70"/>
      <c r="J193" s="70"/>
      <c r="K193" s="70"/>
      <c r="L193" s="70"/>
      <c r="M193" s="70"/>
      <c r="N193" s="70"/>
      <c r="O193" s="70"/>
      <c r="P193" s="70"/>
      <c r="Q193" s="70"/>
      <c r="R193" s="70"/>
      <c r="S193" s="70"/>
      <c r="T193" s="70"/>
      <c r="U193" s="70"/>
      <c r="V193" s="70"/>
      <c r="W193" s="70"/>
      <c r="X193" s="70"/>
    </row>
    <row r="194" spans="1:24">
      <c r="A194" s="38">
        <v>18</v>
      </c>
      <c r="B194" s="69" t="s">
        <v>64</v>
      </c>
      <c r="C194" s="70"/>
      <c r="D194" s="70"/>
      <c r="E194" s="70"/>
      <c r="F194" s="70"/>
      <c r="G194" s="70"/>
      <c r="H194" s="70"/>
      <c r="I194" s="70"/>
      <c r="J194" s="70"/>
      <c r="K194" s="70"/>
      <c r="L194" s="70"/>
      <c r="M194" s="70"/>
      <c r="N194" s="70"/>
      <c r="O194" s="70"/>
      <c r="P194" s="70"/>
      <c r="Q194" s="70"/>
      <c r="R194" s="70"/>
      <c r="S194" s="70"/>
      <c r="T194" s="70"/>
      <c r="U194" s="70"/>
      <c r="V194" s="70"/>
      <c r="W194" s="70"/>
      <c r="X194" s="70"/>
    </row>
    <row r="195" spans="1:24">
      <c r="A195" s="38">
        <v>19</v>
      </c>
      <c r="B195" s="69" t="s">
        <v>64</v>
      </c>
      <c r="C195" s="70"/>
      <c r="D195" s="70"/>
      <c r="E195" s="70"/>
      <c r="F195" s="70"/>
      <c r="G195" s="70"/>
      <c r="H195" s="70"/>
      <c r="I195" s="70"/>
      <c r="J195" s="70"/>
      <c r="K195" s="70"/>
      <c r="L195" s="70"/>
      <c r="M195" s="70"/>
      <c r="N195" s="70"/>
      <c r="O195" s="70"/>
      <c r="P195" s="70"/>
      <c r="Q195" s="70"/>
      <c r="R195" s="70"/>
      <c r="S195" s="70"/>
      <c r="T195" s="70"/>
      <c r="U195" s="70"/>
      <c r="V195" s="70"/>
      <c r="W195" s="70"/>
      <c r="X195" s="70"/>
    </row>
    <row r="196" spans="1:24">
      <c r="A196" s="38">
        <v>20</v>
      </c>
      <c r="B196" s="69" t="s">
        <v>64</v>
      </c>
      <c r="C196" s="70"/>
      <c r="D196" s="70"/>
      <c r="E196" s="70"/>
      <c r="F196" s="70"/>
      <c r="G196" s="70"/>
      <c r="H196" s="70"/>
      <c r="I196" s="70"/>
      <c r="J196" s="70"/>
      <c r="K196" s="70"/>
      <c r="L196" s="70"/>
      <c r="M196" s="70"/>
      <c r="N196" s="70"/>
      <c r="O196" s="70"/>
      <c r="P196" s="70"/>
      <c r="Q196" s="70"/>
      <c r="R196" s="70"/>
      <c r="S196" s="70"/>
      <c r="T196" s="70"/>
      <c r="U196" s="70"/>
      <c r="V196" s="70"/>
      <c r="W196" s="70"/>
      <c r="X196" s="70"/>
    </row>
    <row r="197" spans="1:24">
      <c r="A197" s="38">
        <v>21</v>
      </c>
      <c r="B197" s="69" t="s">
        <v>64</v>
      </c>
      <c r="C197" s="70"/>
      <c r="D197" s="70"/>
      <c r="E197" s="70"/>
      <c r="F197" s="70"/>
      <c r="G197" s="70"/>
      <c r="H197" s="70"/>
      <c r="I197" s="70"/>
      <c r="J197" s="70"/>
      <c r="K197" s="70"/>
      <c r="L197" s="70"/>
      <c r="M197" s="70"/>
      <c r="N197" s="70"/>
      <c r="O197" s="70"/>
      <c r="P197" s="70"/>
      <c r="Q197" s="70"/>
      <c r="R197" s="70"/>
      <c r="S197" s="70"/>
      <c r="T197" s="70"/>
      <c r="U197" s="70"/>
      <c r="V197" s="70"/>
      <c r="W197" s="70"/>
      <c r="X197" s="70"/>
    </row>
    <row r="198" spans="1:24">
      <c r="A198" s="38">
        <v>22</v>
      </c>
      <c r="B198" s="69" t="s">
        <v>64</v>
      </c>
      <c r="C198" s="70"/>
      <c r="D198" s="70"/>
      <c r="E198" s="70"/>
      <c r="F198" s="70"/>
      <c r="G198" s="70"/>
      <c r="H198" s="70"/>
      <c r="I198" s="70"/>
      <c r="J198" s="70"/>
      <c r="K198" s="70"/>
      <c r="L198" s="70"/>
      <c r="M198" s="70"/>
      <c r="N198" s="70"/>
      <c r="O198" s="70"/>
      <c r="P198" s="70"/>
      <c r="Q198" s="70"/>
      <c r="R198" s="70"/>
      <c r="S198" s="70"/>
      <c r="T198" s="70"/>
      <c r="U198" s="70"/>
      <c r="V198" s="70"/>
      <c r="W198" s="70"/>
      <c r="X198" s="70"/>
    </row>
    <row r="199" spans="1:24">
      <c r="A199" s="38">
        <v>23</v>
      </c>
      <c r="B199" s="69" t="s">
        <v>64</v>
      </c>
      <c r="C199" s="70"/>
      <c r="D199" s="70"/>
      <c r="E199" s="70"/>
      <c r="F199" s="70"/>
      <c r="G199" s="70"/>
      <c r="H199" s="70"/>
      <c r="I199" s="70"/>
      <c r="J199" s="70"/>
      <c r="K199" s="70"/>
      <c r="L199" s="70"/>
      <c r="M199" s="70"/>
      <c r="N199" s="70"/>
      <c r="O199" s="70"/>
      <c r="P199" s="70"/>
      <c r="Q199" s="70"/>
      <c r="R199" s="70"/>
      <c r="S199" s="70"/>
      <c r="T199" s="70"/>
      <c r="U199" s="70"/>
      <c r="V199" s="70"/>
      <c r="W199" s="70"/>
      <c r="X199" s="70"/>
    </row>
    <row r="200" spans="1:24">
      <c r="A200" s="38">
        <v>24</v>
      </c>
      <c r="B200" s="69" t="s">
        <v>64</v>
      </c>
      <c r="C200" s="70"/>
      <c r="D200" s="70"/>
      <c r="E200" s="70"/>
      <c r="F200" s="70"/>
      <c r="G200" s="70"/>
      <c r="H200" s="70"/>
      <c r="I200" s="70"/>
      <c r="J200" s="70"/>
      <c r="K200" s="70"/>
      <c r="L200" s="70"/>
      <c r="M200" s="70"/>
      <c r="N200" s="70"/>
      <c r="O200" s="70"/>
      <c r="P200" s="70"/>
      <c r="Q200" s="70"/>
      <c r="R200" s="70"/>
      <c r="S200" s="70"/>
      <c r="T200" s="70"/>
      <c r="U200" s="70"/>
      <c r="V200" s="70"/>
      <c r="W200" s="70"/>
      <c r="X200" s="70"/>
    </row>
    <row r="201" spans="1:24">
      <c r="A201" s="38">
        <v>25</v>
      </c>
      <c r="B201" s="69" t="s">
        <v>64</v>
      </c>
      <c r="C201" s="70"/>
      <c r="D201" s="70"/>
      <c r="E201" s="70"/>
      <c r="F201" s="70"/>
      <c r="G201" s="70"/>
      <c r="H201" s="70"/>
      <c r="I201" s="70"/>
      <c r="J201" s="70"/>
      <c r="K201" s="70"/>
      <c r="L201" s="70"/>
      <c r="M201" s="70"/>
      <c r="N201" s="70"/>
      <c r="O201" s="70"/>
      <c r="P201" s="70"/>
      <c r="Q201" s="70"/>
      <c r="R201" s="70"/>
      <c r="S201" s="70"/>
      <c r="T201" s="70"/>
      <c r="U201" s="70"/>
      <c r="V201" s="70"/>
      <c r="W201" s="70"/>
      <c r="X201" s="70"/>
    </row>
    <row r="202" spans="1:24">
      <c r="A202" s="38">
        <v>26</v>
      </c>
      <c r="B202" s="69" t="s">
        <v>64</v>
      </c>
      <c r="C202" s="70"/>
      <c r="D202" s="70"/>
      <c r="E202" s="70"/>
      <c r="F202" s="70"/>
      <c r="G202" s="70"/>
      <c r="H202" s="70"/>
      <c r="I202" s="70"/>
      <c r="J202" s="70"/>
      <c r="K202" s="70"/>
      <c r="L202" s="70"/>
      <c r="M202" s="70"/>
      <c r="N202" s="70"/>
      <c r="O202" s="70"/>
      <c r="P202" s="70"/>
      <c r="Q202" s="70"/>
      <c r="R202" s="70"/>
      <c r="S202" s="70"/>
      <c r="T202" s="70"/>
      <c r="U202" s="70"/>
      <c r="V202" s="70"/>
      <c r="W202" s="70"/>
      <c r="X202" s="70"/>
    </row>
    <row r="203" spans="1:24">
      <c r="A203" s="38">
        <v>27</v>
      </c>
      <c r="B203" s="69" t="s">
        <v>64</v>
      </c>
      <c r="C203" s="70"/>
      <c r="D203" s="70"/>
      <c r="E203" s="70"/>
      <c r="F203" s="70"/>
      <c r="G203" s="70"/>
      <c r="H203" s="70"/>
      <c r="I203" s="70"/>
      <c r="J203" s="70"/>
      <c r="K203" s="70"/>
      <c r="L203" s="70"/>
      <c r="M203" s="70"/>
      <c r="N203" s="70"/>
      <c r="O203" s="70"/>
      <c r="P203" s="70"/>
      <c r="Q203" s="70"/>
      <c r="R203" s="70"/>
      <c r="S203" s="70"/>
      <c r="T203" s="70"/>
      <c r="U203" s="70"/>
      <c r="V203" s="70"/>
      <c r="W203" s="70"/>
      <c r="X203" s="70"/>
    </row>
    <row r="204" spans="1:24">
      <c r="A204" s="38">
        <v>28</v>
      </c>
      <c r="B204" s="69" t="s">
        <v>64</v>
      </c>
      <c r="C204" s="70"/>
      <c r="D204" s="70"/>
      <c r="E204" s="70"/>
      <c r="F204" s="70"/>
      <c r="G204" s="70"/>
      <c r="H204" s="70"/>
      <c r="I204" s="70"/>
      <c r="J204" s="70"/>
      <c r="K204" s="70"/>
      <c r="L204" s="70"/>
      <c r="M204" s="70"/>
      <c r="N204" s="70"/>
      <c r="O204" s="70"/>
      <c r="P204" s="70"/>
      <c r="Q204" s="70"/>
      <c r="R204" s="70"/>
      <c r="S204" s="70"/>
      <c r="T204" s="70"/>
      <c r="U204" s="70"/>
      <c r="V204" s="70"/>
      <c r="W204" s="70"/>
      <c r="X204" s="70"/>
    </row>
    <row r="205" spans="1:24">
      <c r="A205" s="38">
        <v>29</v>
      </c>
      <c r="B205" s="69" t="s">
        <v>64</v>
      </c>
      <c r="C205" s="70"/>
      <c r="D205" s="70"/>
      <c r="E205" s="70"/>
      <c r="F205" s="70"/>
      <c r="G205" s="70"/>
      <c r="H205" s="70"/>
      <c r="I205" s="70"/>
      <c r="J205" s="70"/>
      <c r="K205" s="70"/>
      <c r="L205" s="70"/>
      <c r="M205" s="70"/>
      <c r="N205" s="70"/>
      <c r="O205" s="70"/>
      <c r="P205" s="70"/>
      <c r="Q205" s="70"/>
      <c r="R205" s="70"/>
      <c r="S205" s="70"/>
      <c r="T205" s="70"/>
      <c r="U205" s="70"/>
      <c r="V205" s="70"/>
      <c r="W205" s="70"/>
      <c r="X205" s="70"/>
    </row>
    <row r="206" spans="1:24">
      <c r="A206" s="38">
        <v>30</v>
      </c>
      <c r="B206" s="69" t="s">
        <v>64</v>
      </c>
      <c r="C206" s="70"/>
      <c r="D206" s="70"/>
      <c r="E206" s="70"/>
      <c r="F206" s="70"/>
      <c r="G206" s="70"/>
      <c r="H206" s="70"/>
      <c r="I206" s="70"/>
      <c r="J206" s="70"/>
      <c r="K206" s="70"/>
      <c r="L206" s="70"/>
      <c r="M206" s="70"/>
      <c r="N206" s="70"/>
      <c r="O206" s="70"/>
      <c r="P206" s="70"/>
      <c r="Q206" s="70"/>
      <c r="R206" s="70"/>
      <c r="S206" s="70"/>
      <c r="T206" s="70"/>
      <c r="U206" s="70"/>
      <c r="V206" s="70"/>
      <c r="W206" s="70"/>
      <c r="X206" s="70"/>
    </row>
    <row r="207" spans="1:24">
      <c r="A207" s="44"/>
      <c r="B207" s="71"/>
      <c r="C207" s="77"/>
      <c r="D207" s="77"/>
      <c r="E207" s="77"/>
      <c r="F207" s="77"/>
      <c r="G207" s="77"/>
      <c r="H207" s="77"/>
      <c r="I207" s="77"/>
      <c r="J207" s="77"/>
      <c r="K207" s="77"/>
      <c r="L207" s="77"/>
      <c r="M207" s="77"/>
      <c r="N207" s="77"/>
      <c r="O207" s="77"/>
      <c r="P207" s="77"/>
      <c r="Q207" s="77"/>
      <c r="R207" s="77"/>
      <c r="S207" s="77"/>
      <c r="T207" s="77"/>
      <c r="U207" s="77"/>
      <c r="V207" s="77"/>
      <c r="W207" s="77"/>
      <c r="X207" s="77"/>
    </row>
    <row r="208" spans="1:24">
      <c r="B208" s="47" t="s">
        <v>58</v>
      </c>
      <c r="C208" s="48">
        <v>0</v>
      </c>
      <c r="D208" s="48">
        <v>0</v>
      </c>
      <c r="E208" s="48">
        <v>0</v>
      </c>
      <c r="F208" s="48">
        <v>0</v>
      </c>
      <c r="G208" s="48">
        <v>0</v>
      </c>
      <c r="H208" s="48">
        <v>0</v>
      </c>
      <c r="I208" s="48">
        <v>0</v>
      </c>
      <c r="J208" s="48">
        <v>0</v>
      </c>
      <c r="K208" s="48">
        <v>0</v>
      </c>
      <c r="L208" s="48">
        <v>0</v>
      </c>
      <c r="M208" s="48">
        <v>0</v>
      </c>
      <c r="N208" s="48">
        <v>0</v>
      </c>
      <c r="O208" s="48">
        <v>0</v>
      </c>
      <c r="P208" s="48">
        <v>0</v>
      </c>
      <c r="Q208" s="48">
        <v>0</v>
      </c>
      <c r="R208" s="48">
        <v>0</v>
      </c>
      <c r="S208" s="48">
        <v>0</v>
      </c>
      <c r="T208" s="48">
        <v>0</v>
      </c>
      <c r="U208" s="48">
        <v>0</v>
      </c>
      <c r="V208" s="48">
        <v>0</v>
      </c>
      <c r="W208" s="48">
        <v>0</v>
      </c>
      <c r="X208" s="48">
        <v>0</v>
      </c>
    </row>
    <row r="209" spans="1:24">
      <c r="A209" s="66" t="s">
        <v>29</v>
      </c>
      <c r="P209" s="47"/>
    </row>
    <row r="210" spans="1:24">
      <c r="A210" s="47" t="s">
        <v>74</v>
      </c>
      <c r="P210" s="47"/>
    </row>
    <row r="211" spans="1:24">
      <c r="A211" s="55" t="s">
        <v>75</v>
      </c>
      <c r="B211" s="35"/>
      <c r="C211" s="47">
        <v>2020</v>
      </c>
      <c r="D211" s="47">
        <v>2021</v>
      </c>
      <c r="E211" s="47">
        <v>2022</v>
      </c>
      <c r="F211" s="47">
        <v>2023</v>
      </c>
      <c r="G211" s="47">
        <v>2024</v>
      </c>
      <c r="H211" s="47">
        <v>2025</v>
      </c>
      <c r="I211" s="47">
        <v>2026</v>
      </c>
      <c r="J211" s="47">
        <v>2027</v>
      </c>
      <c r="K211" s="47">
        <v>2028</v>
      </c>
      <c r="L211" s="47">
        <v>2029</v>
      </c>
      <c r="M211" s="47">
        <v>2030</v>
      </c>
      <c r="N211" s="47">
        <v>2031</v>
      </c>
      <c r="O211" s="47">
        <v>2032</v>
      </c>
      <c r="P211" s="47">
        <v>2033</v>
      </c>
      <c r="Q211" s="47">
        <v>2034</v>
      </c>
      <c r="R211" s="47">
        <v>2035</v>
      </c>
      <c r="S211" s="47">
        <v>2036</v>
      </c>
      <c r="T211" s="47">
        <v>2037</v>
      </c>
      <c r="U211" s="47">
        <v>2038</v>
      </c>
      <c r="V211" s="47">
        <v>2039</v>
      </c>
    </row>
    <row r="212" spans="1:24">
      <c r="A212" s="56">
        <v>1</v>
      </c>
      <c r="B212" s="45" t="s">
        <v>61</v>
      </c>
      <c r="C212" s="57">
        <v>1</v>
      </c>
      <c r="D212" s="78">
        <v>1.0027748884216128</v>
      </c>
      <c r="E212" s="78">
        <v>1.0057891440288804</v>
      </c>
      <c r="F212" s="78">
        <v>1.0084488284786879</v>
      </c>
      <c r="G212" s="78">
        <v>1.0109495074932113</v>
      </c>
      <c r="H212" s="78">
        <v>1.0141216571349008</v>
      </c>
      <c r="I212" s="78">
        <v>1.0172295329347303</v>
      </c>
      <c r="J212" s="78">
        <v>1.0203882320541247</v>
      </c>
      <c r="K212" s="78">
        <v>1.0235534696359743</v>
      </c>
      <c r="L212" s="78">
        <v>1.0267642927701657</v>
      </c>
      <c r="M212" s="78">
        <v>1.0300075484612685</v>
      </c>
      <c r="N212" s="78">
        <v>1.0332835643108673</v>
      </c>
      <c r="O212" s="78">
        <v>1.0311742874488796</v>
      </c>
      <c r="P212" s="78">
        <v>1.0289449990868447</v>
      </c>
      <c r="Q212" s="78">
        <v>1.0265808838214348</v>
      </c>
      <c r="R212" s="78">
        <v>1.0241043306006337</v>
      </c>
      <c r="S212" s="78">
        <v>1.0215046280602993</v>
      </c>
      <c r="T212" s="78">
        <v>1.0187616276218099</v>
      </c>
      <c r="U212" s="78">
        <v>1.0158903075341907</v>
      </c>
      <c r="V212" s="78">
        <v>1.0128878192882314</v>
      </c>
      <c r="W212" s="54"/>
      <c r="X212" s="54"/>
    </row>
    <row r="213" spans="1:24">
      <c r="A213" s="56">
        <v>2</v>
      </c>
      <c r="B213" s="45" t="s">
        <v>62</v>
      </c>
      <c r="C213" s="57">
        <v>1</v>
      </c>
      <c r="D213" s="78">
        <v>1.0033705542844833</v>
      </c>
      <c r="E213" s="78">
        <v>1.0064415608146271</v>
      </c>
      <c r="F213" s="78">
        <v>1.0094303216834817</v>
      </c>
      <c r="G213" s="78">
        <v>1.0124755850431268</v>
      </c>
      <c r="H213" s="78">
        <v>1.0158233270500441</v>
      </c>
      <c r="I213" s="78">
        <v>1.018894014048336</v>
      </c>
      <c r="J213" s="78">
        <v>1.0218715816091317</v>
      </c>
      <c r="K213" s="78">
        <v>1.0251992855448762</v>
      </c>
      <c r="L213" s="78">
        <v>1.0284409435090174</v>
      </c>
      <c r="M213" s="78">
        <v>1.0317153454929984</v>
      </c>
      <c r="N213" s="78">
        <v>1.0350228222444948</v>
      </c>
      <c r="O213" s="78">
        <v>1.0328912698484152</v>
      </c>
      <c r="P213" s="78">
        <v>1.0306258264207624</v>
      </c>
      <c r="Q213" s="78">
        <v>1.0282660663894463</v>
      </c>
      <c r="R213" s="78">
        <v>1.0257871296733641</v>
      </c>
      <c r="S213" s="78">
        <v>1.0231658682840705</v>
      </c>
      <c r="T213" s="78">
        <v>1.0204163928106547</v>
      </c>
      <c r="U213" s="78">
        <v>1.0175427326688151</v>
      </c>
      <c r="V213" s="78">
        <v>1.0145419194143384</v>
      </c>
      <c r="W213" s="54"/>
      <c r="X213" s="54"/>
    </row>
    <row r="214" spans="1:24">
      <c r="A214" s="56">
        <v>3</v>
      </c>
      <c r="B214" s="45" t="s">
        <v>63</v>
      </c>
      <c r="C214" s="57">
        <v>1</v>
      </c>
      <c r="D214" s="78">
        <v>1.0199706905425479</v>
      </c>
      <c r="E214" s="78">
        <v>1.0310653687151841</v>
      </c>
      <c r="F214" s="78">
        <v>1.0449819896156871</v>
      </c>
      <c r="G214" s="78">
        <v>1.0589174513329336</v>
      </c>
      <c r="H214" s="78">
        <v>1.0736119768764174</v>
      </c>
      <c r="I214" s="78">
        <v>1.0876735501153987</v>
      </c>
      <c r="J214" s="78">
        <v>1.1016977680309348</v>
      </c>
      <c r="K214" s="78">
        <v>1.1165348374486508</v>
      </c>
      <c r="L214" s="78">
        <v>1.1312611272628723</v>
      </c>
      <c r="M214" s="78">
        <v>1.1461361674792576</v>
      </c>
      <c r="N214" s="78">
        <v>1.1611614606271219</v>
      </c>
      <c r="O214" s="78">
        <v>1.1666007195523156</v>
      </c>
      <c r="P214" s="78">
        <v>1.1719428051614706</v>
      </c>
      <c r="Q214" s="78">
        <v>1.1772342250486338</v>
      </c>
      <c r="R214" s="78">
        <v>1.1824726298891177</v>
      </c>
      <c r="S214" s="78">
        <v>1.187562223762914</v>
      </c>
      <c r="T214" s="78">
        <v>1.1925911602195505</v>
      </c>
      <c r="U214" s="78">
        <v>1.1975303220858442</v>
      </c>
      <c r="V214" s="78">
        <v>1.2023786122364726</v>
      </c>
      <c r="W214" s="54"/>
      <c r="X214" s="54"/>
    </row>
    <row r="215" spans="1:24">
      <c r="A215" s="56">
        <v>4</v>
      </c>
      <c r="B215" s="39" t="s">
        <v>64</v>
      </c>
      <c r="C215" s="57">
        <v>1</v>
      </c>
      <c r="D215" s="70"/>
      <c r="E215" s="70"/>
      <c r="F215" s="70"/>
      <c r="G215" s="70"/>
      <c r="H215" s="70"/>
      <c r="I215" s="70"/>
      <c r="J215" s="70"/>
      <c r="K215" s="70"/>
      <c r="L215" s="70"/>
      <c r="M215" s="70"/>
      <c r="N215" s="70"/>
      <c r="O215" s="70"/>
      <c r="P215" s="70"/>
      <c r="Q215" s="70"/>
      <c r="R215" s="79"/>
      <c r="S215" s="79"/>
      <c r="T215" s="79"/>
      <c r="U215" s="79"/>
      <c r="V215" s="79"/>
    </row>
    <row r="216" spans="1:24">
      <c r="A216" s="56">
        <v>5</v>
      </c>
      <c r="B216" s="39" t="s">
        <v>64</v>
      </c>
      <c r="C216" s="57">
        <v>1</v>
      </c>
      <c r="D216" s="70"/>
      <c r="E216" s="70"/>
      <c r="F216" s="70"/>
      <c r="G216" s="70"/>
      <c r="H216" s="70"/>
      <c r="I216" s="70"/>
      <c r="J216" s="70"/>
      <c r="K216" s="70"/>
      <c r="L216" s="70"/>
      <c r="M216" s="70"/>
      <c r="N216" s="70"/>
      <c r="O216" s="70"/>
      <c r="P216" s="70"/>
      <c r="Q216" s="70"/>
      <c r="R216" s="79"/>
      <c r="S216" s="79"/>
      <c r="T216" s="79"/>
      <c r="U216" s="79"/>
      <c r="V216" s="79"/>
    </row>
    <row r="217" spans="1:24">
      <c r="A217" s="56">
        <v>6</v>
      </c>
      <c r="B217" s="39" t="s">
        <v>64</v>
      </c>
      <c r="C217" s="57">
        <v>1</v>
      </c>
      <c r="D217" s="70"/>
      <c r="E217" s="70"/>
      <c r="F217" s="70"/>
      <c r="G217" s="70"/>
      <c r="H217" s="70"/>
      <c r="I217" s="70"/>
      <c r="J217" s="70"/>
      <c r="K217" s="70"/>
      <c r="L217" s="70"/>
      <c r="M217" s="70"/>
      <c r="N217" s="70"/>
      <c r="O217" s="70"/>
      <c r="P217" s="70"/>
      <c r="Q217" s="70"/>
      <c r="R217" s="79"/>
      <c r="S217" s="79"/>
      <c r="T217" s="79"/>
      <c r="U217" s="79"/>
      <c r="V217" s="79"/>
    </row>
    <row r="218" spans="1:24">
      <c r="A218" s="56">
        <v>7</v>
      </c>
      <c r="B218" s="39" t="s">
        <v>64</v>
      </c>
      <c r="C218" s="57">
        <v>1</v>
      </c>
      <c r="D218" s="70"/>
      <c r="E218" s="70"/>
      <c r="F218" s="70"/>
      <c r="G218" s="70"/>
      <c r="H218" s="70"/>
      <c r="I218" s="70"/>
      <c r="J218" s="70"/>
      <c r="K218" s="70"/>
      <c r="L218" s="70"/>
      <c r="M218" s="70"/>
      <c r="N218" s="70"/>
      <c r="O218" s="70"/>
      <c r="P218" s="70"/>
      <c r="Q218" s="70"/>
      <c r="R218" s="79"/>
      <c r="S218" s="79"/>
      <c r="T218" s="79"/>
      <c r="U218" s="79"/>
      <c r="V218" s="79"/>
    </row>
    <row r="219" spans="1:24">
      <c r="A219" s="56">
        <v>8</v>
      </c>
      <c r="B219" s="39" t="s">
        <v>64</v>
      </c>
      <c r="C219" s="57">
        <v>1</v>
      </c>
      <c r="D219" s="70"/>
      <c r="E219" s="70"/>
      <c r="F219" s="70"/>
      <c r="G219" s="70"/>
      <c r="H219" s="70"/>
      <c r="I219" s="70"/>
      <c r="J219" s="70"/>
      <c r="K219" s="70"/>
      <c r="L219" s="70"/>
      <c r="M219" s="70"/>
      <c r="N219" s="70"/>
      <c r="O219" s="70"/>
      <c r="P219" s="70"/>
      <c r="Q219" s="70"/>
      <c r="R219" s="79"/>
      <c r="S219" s="79"/>
      <c r="T219" s="79"/>
      <c r="U219" s="79"/>
      <c r="V219" s="79"/>
    </row>
    <row r="220" spans="1:24">
      <c r="A220" s="56">
        <v>9</v>
      </c>
      <c r="B220" s="39" t="s">
        <v>64</v>
      </c>
      <c r="C220" s="57">
        <v>1</v>
      </c>
      <c r="D220" s="79"/>
      <c r="E220" s="79"/>
      <c r="F220" s="79"/>
      <c r="G220" s="79"/>
      <c r="H220" s="79"/>
      <c r="I220" s="79"/>
      <c r="J220" s="79"/>
      <c r="K220" s="79"/>
      <c r="L220" s="79"/>
      <c r="M220" s="79"/>
      <c r="N220" s="79"/>
      <c r="O220" s="79"/>
      <c r="P220" s="79"/>
      <c r="Q220" s="79"/>
      <c r="R220" s="79"/>
      <c r="S220" s="79"/>
      <c r="T220" s="79"/>
      <c r="U220" s="79"/>
      <c r="V220" s="79"/>
    </row>
    <row r="221" spans="1:24">
      <c r="A221" s="56">
        <v>10</v>
      </c>
      <c r="B221" s="39" t="s">
        <v>64</v>
      </c>
      <c r="C221" s="57">
        <v>1</v>
      </c>
      <c r="D221" s="79"/>
      <c r="E221" s="79"/>
      <c r="F221" s="79"/>
      <c r="G221" s="79"/>
      <c r="H221" s="79"/>
      <c r="I221" s="79"/>
      <c r="J221" s="79"/>
      <c r="K221" s="79"/>
      <c r="L221" s="79"/>
      <c r="M221" s="79"/>
      <c r="N221" s="79"/>
      <c r="O221" s="79"/>
      <c r="P221" s="79"/>
      <c r="Q221" s="79"/>
      <c r="R221" s="79"/>
      <c r="S221" s="79"/>
      <c r="T221" s="79"/>
      <c r="U221" s="79"/>
      <c r="V221" s="79"/>
    </row>
    <row r="222" spans="1:24">
      <c r="A222" s="56">
        <v>11</v>
      </c>
      <c r="B222" s="39" t="s">
        <v>64</v>
      </c>
      <c r="C222" s="57">
        <v>1</v>
      </c>
      <c r="D222" s="79"/>
      <c r="E222" s="79"/>
      <c r="F222" s="79"/>
      <c r="G222" s="79"/>
      <c r="H222" s="79"/>
      <c r="I222" s="79"/>
      <c r="J222" s="79"/>
      <c r="K222" s="79"/>
      <c r="L222" s="79"/>
      <c r="M222" s="79"/>
      <c r="N222" s="79"/>
      <c r="O222" s="79"/>
      <c r="P222" s="79"/>
      <c r="Q222" s="79"/>
      <c r="R222" s="79"/>
      <c r="S222" s="79"/>
      <c r="T222" s="79"/>
      <c r="U222" s="79"/>
      <c r="V222" s="79"/>
    </row>
    <row r="223" spans="1:24">
      <c r="A223" s="56">
        <v>12</v>
      </c>
      <c r="B223" s="39" t="s">
        <v>64</v>
      </c>
      <c r="C223" s="57">
        <v>1</v>
      </c>
      <c r="D223" s="79"/>
      <c r="E223" s="79"/>
      <c r="F223" s="79"/>
      <c r="G223" s="79"/>
      <c r="H223" s="79"/>
      <c r="I223" s="79"/>
      <c r="J223" s="79"/>
      <c r="K223" s="79"/>
      <c r="L223" s="79"/>
      <c r="M223" s="79"/>
      <c r="N223" s="79"/>
      <c r="O223" s="79"/>
      <c r="P223" s="79"/>
      <c r="Q223" s="79"/>
      <c r="R223" s="79"/>
      <c r="S223" s="79"/>
      <c r="T223" s="79"/>
      <c r="U223" s="79"/>
      <c r="V223" s="79"/>
    </row>
    <row r="224" spans="1:24">
      <c r="A224" s="56">
        <v>13</v>
      </c>
      <c r="B224" s="39" t="s">
        <v>64</v>
      </c>
      <c r="C224" s="57">
        <v>1</v>
      </c>
      <c r="D224" s="79"/>
      <c r="E224" s="79"/>
      <c r="F224" s="79"/>
      <c r="G224" s="79"/>
      <c r="H224" s="79"/>
      <c r="I224" s="79"/>
      <c r="J224" s="79"/>
      <c r="K224" s="79"/>
      <c r="L224" s="79"/>
      <c r="M224" s="79"/>
      <c r="N224" s="79"/>
      <c r="O224" s="79"/>
      <c r="P224" s="79"/>
      <c r="Q224" s="79"/>
      <c r="R224" s="79"/>
      <c r="S224" s="79"/>
      <c r="T224" s="79"/>
      <c r="U224" s="79"/>
      <c r="V224" s="79"/>
    </row>
    <row r="225" spans="1:22">
      <c r="A225" s="56">
        <v>14</v>
      </c>
      <c r="B225" s="39" t="s">
        <v>64</v>
      </c>
      <c r="C225" s="57">
        <v>1</v>
      </c>
      <c r="D225" s="79"/>
      <c r="E225" s="79"/>
      <c r="F225" s="79"/>
      <c r="G225" s="79"/>
      <c r="H225" s="79"/>
      <c r="I225" s="79"/>
      <c r="J225" s="79"/>
      <c r="K225" s="79"/>
      <c r="L225" s="79"/>
      <c r="M225" s="79"/>
      <c r="N225" s="79"/>
      <c r="O225" s="79"/>
      <c r="P225" s="79"/>
      <c r="Q225" s="79"/>
      <c r="R225" s="79"/>
      <c r="S225" s="79"/>
      <c r="T225" s="79"/>
      <c r="U225" s="79"/>
      <c r="V225" s="79"/>
    </row>
    <row r="226" spans="1:22">
      <c r="A226" s="56">
        <v>15</v>
      </c>
      <c r="B226" s="39" t="s">
        <v>64</v>
      </c>
      <c r="C226" s="57">
        <v>1</v>
      </c>
      <c r="D226" s="79"/>
      <c r="E226" s="79"/>
      <c r="F226" s="79"/>
      <c r="G226" s="79"/>
      <c r="H226" s="79"/>
      <c r="I226" s="79"/>
      <c r="J226" s="79"/>
      <c r="K226" s="79"/>
      <c r="L226" s="79"/>
      <c r="M226" s="79"/>
      <c r="N226" s="79"/>
      <c r="O226" s="79"/>
      <c r="P226" s="79"/>
      <c r="Q226" s="79"/>
      <c r="R226" s="79"/>
      <c r="S226" s="79"/>
      <c r="T226" s="79"/>
      <c r="U226" s="79"/>
      <c r="V226" s="79"/>
    </row>
    <row r="227" spans="1:22">
      <c r="A227" s="56">
        <v>16</v>
      </c>
      <c r="B227" s="39" t="s">
        <v>64</v>
      </c>
      <c r="C227" s="57">
        <v>1</v>
      </c>
      <c r="D227" s="79"/>
      <c r="E227" s="79"/>
      <c r="F227" s="79"/>
      <c r="G227" s="79"/>
      <c r="H227" s="79"/>
      <c r="I227" s="79"/>
      <c r="J227" s="79"/>
      <c r="K227" s="79"/>
      <c r="L227" s="79"/>
      <c r="M227" s="79"/>
      <c r="N227" s="79"/>
      <c r="O227" s="79"/>
      <c r="P227" s="79"/>
      <c r="Q227" s="79"/>
      <c r="R227" s="79"/>
      <c r="S227" s="79"/>
      <c r="T227" s="79"/>
      <c r="U227" s="79"/>
      <c r="V227" s="79"/>
    </row>
    <row r="228" spans="1:22">
      <c r="A228" s="56">
        <v>17</v>
      </c>
      <c r="B228" s="39" t="s">
        <v>64</v>
      </c>
      <c r="C228" s="57">
        <v>1</v>
      </c>
      <c r="D228" s="79"/>
      <c r="E228" s="79"/>
      <c r="F228" s="79"/>
      <c r="G228" s="79"/>
      <c r="H228" s="79"/>
      <c r="I228" s="79"/>
      <c r="J228" s="79"/>
      <c r="K228" s="79"/>
      <c r="L228" s="79"/>
      <c r="M228" s="79"/>
      <c r="N228" s="79"/>
      <c r="O228" s="79"/>
      <c r="P228" s="79"/>
      <c r="Q228" s="79"/>
      <c r="R228" s="79"/>
      <c r="S228" s="79"/>
      <c r="T228" s="79"/>
      <c r="U228" s="79"/>
      <c r="V228" s="79"/>
    </row>
    <row r="229" spans="1:22">
      <c r="A229" s="56">
        <v>18</v>
      </c>
      <c r="B229" s="39" t="s">
        <v>64</v>
      </c>
      <c r="C229" s="57">
        <v>1</v>
      </c>
      <c r="D229" s="79"/>
      <c r="E229" s="79"/>
      <c r="F229" s="79"/>
      <c r="G229" s="79"/>
      <c r="H229" s="79"/>
      <c r="I229" s="79"/>
      <c r="J229" s="79"/>
      <c r="K229" s="79"/>
      <c r="L229" s="79"/>
      <c r="M229" s="79"/>
      <c r="N229" s="79"/>
      <c r="O229" s="79"/>
      <c r="P229" s="79"/>
      <c r="Q229" s="79"/>
      <c r="R229" s="79"/>
      <c r="S229" s="79"/>
      <c r="T229" s="79"/>
      <c r="U229" s="79"/>
      <c r="V229" s="79"/>
    </row>
    <row r="230" spans="1:22">
      <c r="A230" s="56">
        <v>19</v>
      </c>
      <c r="B230" s="39" t="s">
        <v>64</v>
      </c>
      <c r="C230" s="57">
        <v>1</v>
      </c>
      <c r="D230" s="79"/>
      <c r="E230" s="79"/>
      <c r="F230" s="79"/>
      <c r="G230" s="79"/>
      <c r="H230" s="79"/>
      <c r="I230" s="79"/>
      <c r="J230" s="79"/>
      <c r="K230" s="79"/>
      <c r="L230" s="79"/>
      <c r="M230" s="79"/>
      <c r="N230" s="79"/>
      <c r="O230" s="79"/>
      <c r="P230" s="79"/>
      <c r="Q230" s="79"/>
      <c r="R230" s="79"/>
      <c r="S230" s="79"/>
      <c r="T230" s="79"/>
      <c r="U230" s="79"/>
      <c r="V230" s="79"/>
    </row>
    <row r="231" spans="1:22">
      <c r="A231" s="56">
        <v>20</v>
      </c>
      <c r="B231" s="39" t="s">
        <v>64</v>
      </c>
      <c r="C231" s="57">
        <v>1</v>
      </c>
      <c r="D231" s="79"/>
      <c r="E231" s="79"/>
      <c r="F231" s="79"/>
      <c r="G231" s="79"/>
      <c r="H231" s="79"/>
      <c r="I231" s="79"/>
      <c r="J231" s="79"/>
      <c r="K231" s="79"/>
      <c r="L231" s="79"/>
      <c r="M231" s="79"/>
      <c r="N231" s="79"/>
      <c r="O231" s="79"/>
      <c r="P231" s="79"/>
      <c r="Q231" s="79"/>
      <c r="R231" s="79"/>
      <c r="S231" s="79"/>
      <c r="T231" s="79"/>
      <c r="U231" s="79"/>
      <c r="V231" s="79"/>
    </row>
    <row r="232" spans="1:22">
      <c r="A232" s="56">
        <v>21</v>
      </c>
      <c r="B232" s="39" t="s">
        <v>64</v>
      </c>
      <c r="C232" s="57">
        <v>1</v>
      </c>
      <c r="D232" s="79"/>
      <c r="E232" s="79"/>
      <c r="F232" s="79"/>
      <c r="G232" s="79"/>
      <c r="H232" s="79"/>
      <c r="I232" s="79"/>
      <c r="J232" s="79"/>
      <c r="K232" s="79"/>
      <c r="L232" s="79"/>
      <c r="M232" s="79"/>
      <c r="N232" s="79"/>
      <c r="O232" s="79"/>
      <c r="P232" s="79"/>
      <c r="Q232" s="79"/>
      <c r="R232" s="79"/>
      <c r="S232" s="79"/>
      <c r="T232" s="79"/>
      <c r="U232" s="79"/>
      <c r="V232" s="79"/>
    </row>
    <row r="233" spans="1:22">
      <c r="A233" s="56">
        <v>22</v>
      </c>
      <c r="B233" s="39" t="s">
        <v>64</v>
      </c>
      <c r="C233" s="57">
        <v>1</v>
      </c>
      <c r="D233" s="79"/>
      <c r="E233" s="79"/>
      <c r="F233" s="79"/>
      <c r="G233" s="79"/>
      <c r="H233" s="79"/>
      <c r="I233" s="79"/>
      <c r="J233" s="79"/>
      <c r="K233" s="79"/>
      <c r="L233" s="79"/>
      <c r="M233" s="79"/>
      <c r="N233" s="79"/>
      <c r="O233" s="79"/>
      <c r="P233" s="79"/>
      <c r="Q233" s="79"/>
      <c r="R233" s="79"/>
      <c r="S233" s="79"/>
      <c r="T233" s="79"/>
      <c r="U233" s="79"/>
      <c r="V233" s="79"/>
    </row>
    <row r="234" spans="1:22">
      <c r="A234" s="56">
        <v>23</v>
      </c>
      <c r="B234" s="39" t="s">
        <v>64</v>
      </c>
      <c r="C234" s="57">
        <v>1</v>
      </c>
      <c r="D234" s="79"/>
      <c r="E234" s="79"/>
      <c r="F234" s="79"/>
      <c r="G234" s="79"/>
      <c r="H234" s="79"/>
      <c r="I234" s="79"/>
      <c r="J234" s="79"/>
      <c r="K234" s="79"/>
      <c r="L234" s="79"/>
      <c r="M234" s="79"/>
      <c r="N234" s="79"/>
      <c r="O234" s="79"/>
      <c r="P234" s="79"/>
      <c r="Q234" s="79"/>
      <c r="R234" s="79"/>
      <c r="S234" s="79"/>
      <c r="T234" s="79"/>
      <c r="U234" s="79"/>
      <c r="V234" s="79"/>
    </row>
    <row r="235" spans="1:22">
      <c r="A235" s="56">
        <v>24</v>
      </c>
      <c r="B235" s="39" t="s">
        <v>64</v>
      </c>
      <c r="C235" s="57">
        <v>1</v>
      </c>
      <c r="D235" s="79"/>
      <c r="E235" s="79"/>
      <c r="F235" s="79"/>
      <c r="G235" s="79"/>
      <c r="H235" s="79"/>
      <c r="I235" s="79"/>
      <c r="J235" s="79"/>
      <c r="K235" s="79"/>
      <c r="L235" s="79"/>
      <c r="M235" s="79"/>
      <c r="N235" s="79"/>
      <c r="O235" s="79"/>
      <c r="P235" s="79"/>
      <c r="Q235" s="79"/>
      <c r="R235" s="79"/>
      <c r="S235" s="79"/>
      <c r="T235" s="79"/>
      <c r="U235" s="79"/>
      <c r="V235" s="79"/>
    </row>
    <row r="236" spans="1:22">
      <c r="A236" s="56">
        <v>25</v>
      </c>
      <c r="B236" s="39" t="s">
        <v>64</v>
      </c>
      <c r="C236" s="57">
        <v>1</v>
      </c>
      <c r="D236" s="79"/>
      <c r="E236" s="79"/>
      <c r="F236" s="79"/>
      <c r="G236" s="79"/>
      <c r="H236" s="79"/>
      <c r="I236" s="79"/>
      <c r="J236" s="79"/>
      <c r="K236" s="79"/>
      <c r="L236" s="79"/>
      <c r="M236" s="79"/>
      <c r="N236" s="79"/>
      <c r="O236" s="79"/>
      <c r="P236" s="79"/>
      <c r="Q236" s="79"/>
      <c r="R236" s="79"/>
      <c r="S236" s="79"/>
      <c r="T236" s="79"/>
      <c r="U236" s="79"/>
      <c r="V236" s="79"/>
    </row>
    <row r="237" spans="1:22">
      <c r="A237" s="56">
        <v>26</v>
      </c>
      <c r="B237" s="39" t="s">
        <v>64</v>
      </c>
      <c r="C237" s="57">
        <v>1</v>
      </c>
      <c r="D237" s="79"/>
      <c r="E237" s="79"/>
      <c r="F237" s="79"/>
      <c r="G237" s="79"/>
      <c r="H237" s="79"/>
      <c r="I237" s="79"/>
      <c r="J237" s="79"/>
      <c r="K237" s="79"/>
      <c r="L237" s="79"/>
      <c r="M237" s="79"/>
      <c r="N237" s="79"/>
      <c r="O237" s="79"/>
      <c r="P237" s="79"/>
      <c r="Q237" s="79"/>
      <c r="R237" s="79"/>
      <c r="S237" s="79"/>
      <c r="T237" s="79"/>
      <c r="U237" s="79"/>
      <c r="V237" s="79"/>
    </row>
    <row r="238" spans="1:22">
      <c r="A238" s="56">
        <v>27</v>
      </c>
      <c r="B238" s="39" t="s">
        <v>64</v>
      </c>
      <c r="C238" s="57">
        <v>1</v>
      </c>
      <c r="D238" s="79"/>
      <c r="E238" s="79"/>
      <c r="F238" s="79"/>
      <c r="G238" s="79"/>
      <c r="H238" s="79"/>
      <c r="I238" s="79"/>
      <c r="J238" s="79"/>
      <c r="K238" s="79"/>
      <c r="L238" s="79"/>
      <c r="M238" s="79"/>
      <c r="N238" s="79"/>
      <c r="O238" s="79"/>
      <c r="P238" s="79"/>
      <c r="Q238" s="79"/>
      <c r="R238" s="79"/>
      <c r="S238" s="79"/>
      <c r="T238" s="79"/>
      <c r="U238" s="79"/>
      <c r="V238" s="79"/>
    </row>
    <row r="239" spans="1:22">
      <c r="A239" s="56">
        <v>28</v>
      </c>
      <c r="B239" s="39" t="s">
        <v>64</v>
      </c>
      <c r="C239" s="57">
        <v>1</v>
      </c>
      <c r="D239" s="79"/>
      <c r="E239" s="79"/>
      <c r="F239" s="79"/>
      <c r="G239" s="79"/>
      <c r="H239" s="79"/>
      <c r="I239" s="79"/>
      <c r="J239" s="79"/>
      <c r="K239" s="79"/>
      <c r="L239" s="79"/>
      <c r="M239" s="79"/>
      <c r="N239" s="79"/>
      <c r="O239" s="79"/>
      <c r="P239" s="79"/>
      <c r="Q239" s="79"/>
      <c r="R239" s="79"/>
      <c r="S239" s="79"/>
      <c r="T239" s="79"/>
      <c r="U239" s="79"/>
      <c r="V239" s="79"/>
    </row>
    <row r="240" spans="1:22">
      <c r="A240" s="56">
        <v>29</v>
      </c>
      <c r="B240" s="39" t="s">
        <v>64</v>
      </c>
      <c r="C240" s="57">
        <v>1</v>
      </c>
      <c r="D240" s="79"/>
      <c r="E240" s="79"/>
      <c r="F240" s="79"/>
      <c r="G240" s="79"/>
      <c r="H240" s="79"/>
      <c r="I240" s="79"/>
      <c r="J240" s="79"/>
      <c r="K240" s="79"/>
      <c r="L240" s="79"/>
      <c r="M240" s="79"/>
      <c r="N240" s="79"/>
      <c r="O240" s="79"/>
      <c r="P240" s="79"/>
      <c r="Q240" s="79"/>
      <c r="R240" s="79"/>
      <c r="S240" s="79"/>
      <c r="T240" s="79"/>
      <c r="U240" s="79"/>
      <c r="V240" s="79"/>
    </row>
    <row r="241" spans="1:24">
      <c r="A241" s="56">
        <v>30</v>
      </c>
      <c r="B241" s="39" t="s">
        <v>64</v>
      </c>
      <c r="C241" s="57">
        <v>1</v>
      </c>
      <c r="D241" s="79"/>
      <c r="E241" s="79"/>
      <c r="F241" s="79"/>
      <c r="G241" s="79"/>
      <c r="H241" s="79"/>
      <c r="I241" s="79"/>
      <c r="J241" s="79"/>
      <c r="K241" s="79"/>
      <c r="L241" s="79"/>
      <c r="M241" s="79"/>
      <c r="N241" s="79"/>
      <c r="O241" s="79"/>
      <c r="P241" s="79"/>
      <c r="Q241" s="79"/>
      <c r="R241" s="79"/>
      <c r="S241" s="79"/>
      <c r="T241" s="79"/>
      <c r="U241" s="79"/>
      <c r="V241" s="79"/>
    </row>
    <row r="242" spans="1:24">
      <c r="A242" s="60" t="s">
        <v>54</v>
      </c>
      <c r="B242" s="61"/>
      <c r="C242" s="57"/>
    </row>
    <row r="243" spans="1:24">
      <c r="A243" s="62" t="s">
        <v>76</v>
      </c>
      <c r="B243" s="61"/>
      <c r="P243" s="47"/>
    </row>
    <row r="244" spans="1:24">
      <c r="A244" s="62" t="s">
        <v>77</v>
      </c>
      <c r="B244" s="61"/>
      <c r="C244" s="47">
        <v>2020</v>
      </c>
      <c r="D244" s="47">
        <v>2021</v>
      </c>
      <c r="E244" s="47">
        <v>2022</v>
      </c>
      <c r="F244" s="47">
        <v>2023</v>
      </c>
      <c r="G244" s="47">
        <v>2024</v>
      </c>
      <c r="H244" s="47">
        <v>2025</v>
      </c>
      <c r="I244" s="47">
        <v>2026</v>
      </c>
      <c r="J244" s="47">
        <v>2027</v>
      </c>
      <c r="K244" s="47">
        <v>2028</v>
      </c>
      <c r="L244" s="47">
        <v>2029</v>
      </c>
      <c r="M244" s="47">
        <v>2030</v>
      </c>
      <c r="N244" s="47">
        <v>2031</v>
      </c>
      <c r="O244" s="47">
        <v>2032</v>
      </c>
      <c r="P244" s="47">
        <v>2033</v>
      </c>
      <c r="Q244" s="47">
        <v>2034</v>
      </c>
      <c r="R244" s="47">
        <v>2035</v>
      </c>
      <c r="S244" s="47">
        <v>2036</v>
      </c>
      <c r="T244" s="47">
        <v>2037</v>
      </c>
      <c r="U244" s="47">
        <v>2038</v>
      </c>
      <c r="V244" s="47">
        <v>2039</v>
      </c>
    </row>
    <row r="245" spans="1:24">
      <c r="A245" s="56">
        <v>1</v>
      </c>
      <c r="B245" s="39" t="s">
        <v>61</v>
      </c>
      <c r="C245" s="57">
        <v>1</v>
      </c>
      <c r="D245" s="78">
        <v>1.0018889526970667</v>
      </c>
      <c r="E245" s="78">
        <v>1.0382160140972452</v>
      </c>
      <c r="F245" s="78">
        <v>1.0177458763928329</v>
      </c>
      <c r="G245" s="78">
        <v>1.0279248160350698</v>
      </c>
      <c r="H245" s="78">
        <v>1.0418567841471809</v>
      </c>
      <c r="I245" s="78">
        <v>1.0392590547098461</v>
      </c>
      <c r="J245" s="78">
        <v>1.0457081931150789</v>
      </c>
      <c r="K245" s="78">
        <v>1.0486968725603392</v>
      </c>
      <c r="L245" s="78">
        <v>1.0547769122979875</v>
      </c>
      <c r="M245" s="78">
        <v>1.0598530258675183</v>
      </c>
      <c r="N245" s="78">
        <v>1.0649804133114804</v>
      </c>
      <c r="O245" s="78">
        <v>0.98031637703477448</v>
      </c>
      <c r="P245" s="78">
        <v>0.97956248897382026</v>
      </c>
      <c r="Q245" s="78">
        <v>0.97869291082929943</v>
      </c>
      <c r="R245" s="78">
        <v>0.97772291317555537</v>
      </c>
      <c r="S245" s="78">
        <v>0.97664730560678692</v>
      </c>
      <c r="T245" s="78">
        <v>0.97544867959081338</v>
      </c>
      <c r="U245" s="78">
        <v>0.97413571856622017</v>
      </c>
      <c r="V245" s="78">
        <v>0.97270828678739452</v>
      </c>
      <c r="W245" s="54"/>
      <c r="X245" s="54"/>
    </row>
    <row r="246" spans="1:24">
      <c r="A246" s="56">
        <v>2</v>
      </c>
      <c r="B246" s="39" t="s">
        <v>62</v>
      </c>
      <c r="C246" s="57">
        <v>1</v>
      </c>
      <c r="D246" s="78">
        <v>1.0434508878770332</v>
      </c>
      <c r="E246" s="78">
        <v>1.0225232925502177</v>
      </c>
      <c r="F246" s="78">
        <v>1.0184474944698043</v>
      </c>
      <c r="G246" s="78">
        <v>1.0252164920060987</v>
      </c>
      <c r="H246" s="78">
        <v>1.0513688988730971</v>
      </c>
      <c r="I246" s="78">
        <v>1.0321919963581436</v>
      </c>
      <c r="J246" s="78">
        <v>1.0272610187857232</v>
      </c>
      <c r="K246" s="78">
        <v>1.0571077296623685</v>
      </c>
      <c r="L246" s="78">
        <v>1.0529329645220595</v>
      </c>
      <c r="M246" s="78">
        <v>1.0580308628043438</v>
      </c>
      <c r="N246" s="78">
        <v>1.0631802550086897</v>
      </c>
      <c r="O246" s="78">
        <v>0.98013896624739427</v>
      </c>
      <c r="P246" s="78">
        <v>0.97922030459671694</v>
      </c>
      <c r="Q246" s="78">
        <v>0.9781458781761454</v>
      </c>
      <c r="R246" s="78">
        <v>0.97706911542869301</v>
      </c>
      <c r="S246" s="78">
        <v>0.97580174234743489</v>
      </c>
      <c r="T246" s="78">
        <v>0.97443420617198695</v>
      </c>
      <c r="U246" s="78">
        <v>0.97295502176362725</v>
      </c>
      <c r="V246" s="78">
        <v>0.97136233188932286</v>
      </c>
      <c r="W246" s="54"/>
      <c r="X246" s="54"/>
    </row>
    <row r="247" spans="1:24">
      <c r="A247" s="56">
        <v>3</v>
      </c>
      <c r="B247" s="39" t="s">
        <v>63</v>
      </c>
      <c r="C247" s="57">
        <v>1</v>
      </c>
      <c r="D247" s="78">
        <v>1</v>
      </c>
      <c r="E247" s="78">
        <v>1</v>
      </c>
      <c r="F247" s="78">
        <v>1</v>
      </c>
      <c r="G247" s="78">
        <v>1</v>
      </c>
      <c r="H247" s="78">
        <v>1</v>
      </c>
      <c r="I247" s="78">
        <v>1</v>
      </c>
      <c r="J247" s="78">
        <v>1</v>
      </c>
      <c r="K247" s="78">
        <v>1</v>
      </c>
      <c r="L247" s="78">
        <v>1</v>
      </c>
      <c r="M247" s="78">
        <v>1</v>
      </c>
      <c r="N247" s="78">
        <v>1</v>
      </c>
      <c r="O247" s="78">
        <v>1</v>
      </c>
      <c r="P247" s="78">
        <v>1</v>
      </c>
      <c r="Q247" s="78">
        <v>1</v>
      </c>
      <c r="R247" s="78">
        <v>1</v>
      </c>
      <c r="S247" s="78">
        <v>1</v>
      </c>
      <c r="T247" s="78">
        <v>1</v>
      </c>
      <c r="U247" s="78">
        <v>1</v>
      </c>
      <c r="V247" s="78">
        <v>1</v>
      </c>
      <c r="W247" s="54"/>
      <c r="X247" s="54"/>
    </row>
    <row r="248" spans="1:24">
      <c r="A248" s="56">
        <v>4</v>
      </c>
      <c r="B248" s="39" t="s">
        <v>64</v>
      </c>
      <c r="C248" s="57">
        <v>1</v>
      </c>
      <c r="D248" s="70"/>
      <c r="E248" s="70"/>
      <c r="F248" s="70"/>
      <c r="G248" s="70"/>
      <c r="H248" s="70"/>
      <c r="I248" s="70"/>
      <c r="J248" s="70"/>
      <c r="K248" s="70"/>
      <c r="L248" s="70"/>
      <c r="M248" s="70"/>
      <c r="N248" s="70"/>
      <c r="O248" s="70"/>
      <c r="P248" s="70"/>
      <c r="Q248" s="70"/>
      <c r="R248" s="79"/>
      <c r="S248" s="79"/>
      <c r="T248" s="79"/>
      <c r="U248" s="79"/>
      <c r="V248" s="79"/>
    </row>
    <row r="249" spans="1:24">
      <c r="A249" s="56">
        <v>5</v>
      </c>
      <c r="B249" s="39" t="s">
        <v>64</v>
      </c>
      <c r="C249" s="57">
        <v>1</v>
      </c>
      <c r="D249" s="70"/>
      <c r="E249" s="70"/>
      <c r="F249" s="70"/>
      <c r="G249" s="70"/>
      <c r="H249" s="70"/>
      <c r="I249" s="70"/>
      <c r="J249" s="70"/>
      <c r="K249" s="70"/>
      <c r="L249" s="70"/>
      <c r="M249" s="70"/>
      <c r="N249" s="70"/>
      <c r="O249" s="70"/>
      <c r="P249" s="70"/>
      <c r="Q249" s="70"/>
      <c r="R249" s="79"/>
      <c r="S249" s="79"/>
      <c r="T249" s="79"/>
      <c r="U249" s="79"/>
      <c r="V249" s="79"/>
    </row>
    <row r="250" spans="1:24">
      <c r="A250" s="56">
        <v>6</v>
      </c>
      <c r="B250" s="39" t="s">
        <v>64</v>
      </c>
      <c r="C250" s="57">
        <v>1</v>
      </c>
      <c r="D250" s="70"/>
      <c r="E250" s="70"/>
      <c r="F250" s="70"/>
      <c r="G250" s="70"/>
      <c r="H250" s="70"/>
      <c r="I250" s="70"/>
      <c r="J250" s="70"/>
      <c r="K250" s="70"/>
      <c r="L250" s="70"/>
      <c r="M250" s="70"/>
      <c r="N250" s="70"/>
      <c r="O250" s="70"/>
      <c r="P250" s="70"/>
      <c r="Q250" s="70"/>
      <c r="R250" s="79"/>
      <c r="S250" s="79"/>
      <c r="T250" s="79"/>
      <c r="U250" s="79"/>
      <c r="V250" s="79"/>
    </row>
    <row r="251" spans="1:24">
      <c r="A251" s="56">
        <v>7</v>
      </c>
      <c r="B251" s="39" t="s">
        <v>64</v>
      </c>
      <c r="C251" s="57">
        <v>1</v>
      </c>
      <c r="D251" s="70"/>
      <c r="E251" s="70"/>
      <c r="F251" s="70"/>
      <c r="G251" s="70"/>
      <c r="H251" s="70"/>
      <c r="I251" s="70"/>
      <c r="J251" s="70"/>
      <c r="K251" s="70"/>
      <c r="L251" s="70"/>
      <c r="M251" s="70"/>
      <c r="N251" s="70"/>
      <c r="O251" s="70"/>
      <c r="P251" s="70"/>
      <c r="Q251" s="70"/>
      <c r="R251" s="79"/>
      <c r="S251" s="79"/>
      <c r="T251" s="79"/>
      <c r="U251" s="79"/>
      <c r="V251" s="79"/>
    </row>
    <row r="252" spans="1:24">
      <c r="A252" s="56">
        <v>8</v>
      </c>
      <c r="B252" s="39" t="s">
        <v>64</v>
      </c>
      <c r="C252" s="57">
        <v>1</v>
      </c>
      <c r="D252" s="70"/>
      <c r="E252" s="70"/>
      <c r="F252" s="70"/>
      <c r="G252" s="70"/>
      <c r="H252" s="70"/>
      <c r="I252" s="70"/>
      <c r="J252" s="70"/>
      <c r="K252" s="70"/>
      <c r="L252" s="70"/>
      <c r="M252" s="70"/>
      <c r="N252" s="70"/>
      <c r="O252" s="70"/>
      <c r="P252" s="70"/>
      <c r="Q252" s="70"/>
      <c r="R252" s="79"/>
      <c r="S252" s="79"/>
      <c r="T252" s="79"/>
      <c r="U252" s="79"/>
      <c r="V252" s="79"/>
    </row>
    <row r="253" spans="1:24">
      <c r="A253" s="56">
        <v>9</v>
      </c>
      <c r="B253" s="39" t="s">
        <v>64</v>
      </c>
      <c r="C253" s="57">
        <v>1</v>
      </c>
      <c r="D253" s="79"/>
      <c r="E253" s="79"/>
      <c r="F253" s="79"/>
      <c r="G253" s="79"/>
      <c r="H253" s="79"/>
      <c r="I253" s="79"/>
      <c r="J253" s="79"/>
      <c r="K253" s="79"/>
      <c r="L253" s="79"/>
      <c r="M253" s="79"/>
      <c r="N253" s="79"/>
      <c r="O253" s="79"/>
      <c r="P253" s="79"/>
      <c r="Q253" s="79"/>
      <c r="R253" s="79"/>
      <c r="S253" s="79"/>
      <c r="T253" s="79"/>
      <c r="U253" s="79"/>
      <c r="V253" s="79"/>
    </row>
    <row r="254" spans="1:24">
      <c r="A254" s="56">
        <v>10</v>
      </c>
      <c r="B254" s="39" t="s">
        <v>64</v>
      </c>
      <c r="C254" s="57">
        <v>1</v>
      </c>
      <c r="D254" s="79"/>
      <c r="E254" s="79"/>
      <c r="F254" s="79"/>
      <c r="G254" s="79"/>
      <c r="H254" s="79"/>
      <c r="I254" s="79"/>
      <c r="J254" s="79"/>
      <c r="K254" s="79"/>
      <c r="L254" s="79"/>
      <c r="M254" s="79"/>
      <c r="N254" s="79"/>
      <c r="O254" s="79"/>
      <c r="P254" s="79"/>
      <c r="Q254" s="79"/>
      <c r="R254" s="79"/>
      <c r="S254" s="79"/>
      <c r="T254" s="79"/>
      <c r="U254" s="79"/>
      <c r="V254" s="79"/>
    </row>
    <row r="255" spans="1:24">
      <c r="A255" s="56">
        <v>11</v>
      </c>
      <c r="B255" s="39" t="s">
        <v>64</v>
      </c>
      <c r="C255" s="57">
        <v>1</v>
      </c>
      <c r="D255" s="79"/>
      <c r="E255" s="79"/>
      <c r="F255" s="79"/>
      <c r="G255" s="79"/>
      <c r="H255" s="79"/>
      <c r="I255" s="79"/>
      <c r="J255" s="79"/>
      <c r="K255" s="79"/>
      <c r="L255" s="79"/>
      <c r="M255" s="79"/>
      <c r="N255" s="79"/>
      <c r="O255" s="79"/>
      <c r="P255" s="79"/>
      <c r="Q255" s="79"/>
      <c r="R255" s="79"/>
      <c r="S255" s="79"/>
      <c r="T255" s="79"/>
      <c r="U255" s="79"/>
      <c r="V255" s="79"/>
    </row>
    <row r="256" spans="1:24">
      <c r="A256" s="56">
        <v>12</v>
      </c>
      <c r="B256" s="39" t="s">
        <v>64</v>
      </c>
      <c r="C256" s="57">
        <v>1</v>
      </c>
      <c r="D256" s="79"/>
      <c r="E256" s="79"/>
      <c r="F256" s="79"/>
      <c r="G256" s="79"/>
      <c r="H256" s="79"/>
      <c r="I256" s="79"/>
      <c r="J256" s="79"/>
      <c r="K256" s="79"/>
      <c r="L256" s="79"/>
      <c r="M256" s="79"/>
      <c r="N256" s="79"/>
      <c r="O256" s="79"/>
      <c r="P256" s="79"/>
      <c r="Q256" s="79"/>
      <c r="R256" s="79"/>
      <c r="S256" s="79"/>
      <c r="T256" s="79"/>
      <c r="U256" s="79"/>
      <c r="V256" s="79"/>
    </row>
    <row r="257" spans="1:22">
      <c r="A257" s="56">
        <v>13</v>
      </c>
      <c r="B257" s="39" t="s">
        <v>64</v>
      </c>
      <c r="C257" s="57">
        <v>1</v>
      </c>
      <c r="D257" s="79"/>
      <c r="E257" s="79"/>
      <c r="F257" s="79"/>
      <c r="G257" s="79"/>
      <c r="H257" s="79"/>
      <c r="I257" s="79"/>
      <c r="J257" s="79"/>
      <c r="K257" s="79"/>
      <c r="L257" s="79"/>
      <c r="M257" s="79"/>
      <c r="N257" s="79"/>
      <c r="O257" s="79"/>
      <c r="P257" s="79"/>
      <c r="Q257" s="79"/>
      <c r="R257" s="79"/>
      <c r="S257" s="79"/>
      <c r="T257" s="79"/>
      <c r="U257" s="79"/>
      <c r="V257" s="79"/>
    </row>
    <row r="258" spans="1:22">
      <c r="A258" s="56">
        <v>14</v>
      </c>
      <c r="B258" s="39" t="s">
        <v>64</v>
      </c>
      <c r="C258" s="57">
        <v>1</v>
      </c>
      <c r="D258" s="79"/>
      <c r="E258" s="79"/>
      <c r="F258" s="79"/>
      <c r="G258" s="79"/>
      <c r="H258" s="79"/>
      <c r="I258" s="79"/>
      <c r="J258" s="79"/>
      <c r="K258" s="79"/>
      <c r="L258" s="79"/>
      <c r="M258" s="79"/>
      <c r="N258" s="79"/>
      <c r="O258" s="79"/>
      <c r="P258" s="79"/>
      <c r="Q258" s="79"/>
      <c r="R258" s="79"/>
      <c r="S258" s="79"/>
      <c r="T258" s="79"/>
      <c r="U258" s="79"/>
      <c r="V258" s="79"/>
    </row>
    <row r="259" spans="1:22">
      <c r="A259" s="56">
        <v>15</v>
      </c>
      <c r="B259" s="39" t="s">
        <v>64</v>
      </c>
      <c r="C259" s="57">
        <v>1</v>
      </c>
      <c r="D259" s="79"/>
      <c r="E259" s="79"/>
      <c r="F259" s="79"/>
      <c r="G259" s="79"/>
      <c r="H259" s="79"/>
      <c r="I259" s="79"/>
      <c r="J259" s="79"/>
      <c r="K259" s="79"/>
      <c r="L259" s="79"/>
      <c r="M259" s="79"/>
      <c r="N259" s="79"/>
      <c r="O259" s="79"/>
      <c r="P259" s="79"/>
      <c r="Q259" s="79"/>
      <c r="R259" s="79"/>
      <c r="S259" s="79"/>
      <c r="T259" s="79"/>
      <c r="U259" s="79"/>
      <c r="V259" s="79"/>
    </row>
    <row r="260" spans="1:22">
      <c r="A260" s="56">
        <v>16</v>
      </c>
      <c r="B260" s="39" t="s">
        <v>64</v>
      </c>
      <c r="C260" s="57">
        <v>1</v>
      </c>
      <c r="D260" s="79"/>
      <c r="E260" s="79"/>
      <c r="F260" s="79"/>
      <c r="G260" s="79"/>
      <c r="H260" s="79"/>
      <c r="I260" s="79"/>
      <c r="J260" s="79"/>
      <c r="K260" s="79"/>
      <c r="L260" s="79"/>
      <c r="M260" s="79"/>
      <c r="N260" s="79"/>
      <c r="O260" s="79"/>
      <c r="P260" s="79"/>
      <c r="Q260" s="79"/>
      <c r="R260" s="79"/>
      <c r="S260" s="79"/>
      <c r="T260" s="79"/>
      <c r="U260" s="79"/>
      <c r="V260" s="79"/>
    </row>
    <row r="261" spans="1:22">
      <c r="A261" s="56">
        <v>17</v>
      </c>
      <c r="B261" s="39" t="s">
        <v>64</v>
      </c>
      <c r="C261" s="57">
        <v>1</v>
      </c>
      <c r="D261" s="79"/>
      <c r="E261" s="79"/>
      <c r="F261" s="79"/>
      <c r="G261" s="79"/>
      <c r="H261" s="79"/>
      <c r="I261" s="79"/>
      <c r="J261" s="79"/>
      <c r="K261" s="79"/>
      <c r="L261" s="79"/>
      <c r="M261" s="79"/>
      <c r="N261" s="79"/>
      <c r="O261" s="79"/>
      <c r="P261" s="79"/>
      <c r="Q261" s="79"/>
      <c r="R261" s="79"/>
      <c r="S261" s="79"/>
      <c r="T261" s="79"/>
      <c r="U261" s="79"/>
      <c r="V261" s="79"/>
    </row>
    <row r="262" spans="1:22">
      <c r="A262" s="56">
        <v>18</v>
      </c>
      <c r="B262" s="39" t="s">
        <v>64</v>
      </c>
      <c r="C262" s="57">
        <v>1</v>
      </c>
      <c r="D262" s="79"/>
      <c r="E262" s="79"/>
      <c r="F262" s="79"/>
      <c r="G262" s="79"/>
      <c r="H262" s="79"/>
      <c r="I262" s="79"/>
      <c r="J262" s="79"/>
      <c r="K262" s="79"/>
      <c r="L262" s="79"/>
      <c r="M262" s="79"/>
      <c r="N262" s="79"/>
      <c r="O262" s="79"/>
      <c r="P262" s="79"/>
      <c r="Q262" s="79"/>
      <c r="R262" s="79"/>
      <c r="S262" s="79"/>
      <c r="T262" s="79"/>
      <c r="U262" s="79"/>
      <c r="V262" s="79"/>
    </row>
    <row r="263" spans="1:22">
      <c r="A263" s="56">
        <v>19</v>
      </c>
      <c r="B263" s="39" t="s">
        <v>64</v>
      </c>
      <c r="C263" s="57">
        <v>1</v>
      </c>
      <c r="D263" s="79"/>
      <c r="E263" s="79"/>
      <c r="F263" s="79"/>
      <c r="G263" s="79"/>
      <c r="H263" s="79"/>
      <c r="I263" s="79"/>
      <c r="J263" s="79"/>
      <c r="K263" s="79"/>
      <c r="L263" s="79"/>
      <c r="M263" s="79"/>
      <c r="N263" s="79"/>
      <c r="O263" s="79"/>
      <c r="P263" s="79"/>
      <c r="Q263" s="79"/>
      <c r="R263" s="79"/>
      <c r="S263" s="79"/>
      <c r="T263" s="79"/>
      <c r="U263" s="79"/>
      <c r="V263" s="79"/>
    </row>
    <row r="264" spans="1:22">
      <c r="A264" s="56">
        <v>20</v>
      </c>
      <c r="B264" s="39" t="s">
        <v>64</v>
      </c>
      <c r="C264" s="57">
        <v>1</v>
      </c>
      <c r="D264" s="79"/>
      <c r="E264" s="79"/>
      <c r="F264" s="79"/>
      <c r="G264" s="79"/>
      <c r="H264" s="79"/>
      <c r="I264" s="79"/>
      <c r="J264" s="79"/>
      <c r="K264" s="79"/>
      <c r="L264" s="79"/>
      <c r="M264" s="79"/>
      <c r="N264" s="79"/>
      <c r="O264" s="79"/>
      <c r="P264" s="79"/>
      <c r="Q264" s="79"/>
      <c r="R264" s="79"/>
      <c r="S264" s="79"/>
      <c r="T264" s="79"/>
      <c r="U264" s="79"/>
      <c r="V264" s="79"/>
    </row>
    <row r="265" spans="1:22">
      <c r="A265" s="56">
        <v>21</v>
      </c>
      <c r="B265" s="39" t="s">
        <v>64</v>
      </c>
      <c r="C265" s="57">
        <v>1</v>
      </c>
      <c r="D265" s="79"/>
      <c r="E265" s="79"/>
      <c r="F265" s="79"/>
      <c r="G265" s="79"/>
      <c r="H265" s="79"/>
      <c r="I265" s="79"/>
      <c r="J265" s="79"/>
      <c r="K265" s="79"/>
      <c r="L265" s="79"/>
      <c r="M265" s="79"/>
      <c r="N265" s="79"/>
      <c r="O265" s="79"/>
      <c r="P265" s="79"/>
      <c r="Q265" s="79"/>
      <c r="R265" s="79"/>
      <c r="S265" s="79"/>
      <c r="T265" s="79"/>
      <c r="U265" s="79"/>
      <c r="V265" s="79"/>
    </row>
    <row r="266" spans="1:22">
      <c r="A266" s="56">
        <v>22</v>
      </c>
      <c r="B266" s="39" t="s">
        <v>64</v>
      </c>
      <c r="C266" s="57">
        <v>1</v>
      </c>
      <c r="D266" s="79"/>
      <c r="E266" s="79"/>
      <c r="F266" s="79"/>
      <c r="G266" s="79"/>
      <c r="H266" s="79"/>
      <c r="I266" s="79"/>
      <c r="J266" s="79"/>
      <c r="K266" s="79"/>
      <c r="L266" s="79"/>
      <c r="M266" s="79"/>
      <c r="N266" s="79"/>
      <c r="O266" s="79"/>
      <c r="P266" s="79"/>
      <c r="Q266" s="79"/>
      <c r="R266" s="79"/>
      <c r="S266" s="79"/>
      <c r="T266" s="79"/>
      <c r="U266" s="79"/>
      <c r="V266" s="79"/>
    </row>
    <row r="267" spans="1:22">
      <c r="A267" s="56">
        <v>23</v>
      </c>
      <c r="B267" s="39" t="s">
        <v>64</v>
      </c>
      <c r="C267" s="57">
        <v>1</v>
      </c>
      <c r="D267" s="79"/>
      <c r="E267" s="79"/>
      <c r="F267" s="79"/>
      <c r="G267" s="79"/>
      <c r="H267" s="79"/>
      <c r="I267" s="79"/>
      <c r="J267" s="79"/>
      <c r="K267" s="79"/>
      <c r="L267" s="79"/>
      <c r="M267" s="79"/>
      <c r="N267" s="79"/>
      <c r="O267" s="79"/>
      <c r="P267" s="79"/>
      <c r="Q267" s="79"/>
      <c r="R267" s="79"/>
      <c r="S267" s="79"/>
      <c r="T267" s="79"/>
      <c r="U267" s="79"/>
      <c r="V267" s="79"/>
    </row>
    <row r="268" spans="1:22">
      <c r="A268" s="56">
        <v>24</v>
      </c>
      <c r="B268" s="39" t="s">
        <v>64</v>
      </c>
      <c r="C268" s="57">
        <v>1</v>
      </c>
      <c r="D268" s="79"/>
      <c r="E268" s="79"/>
      <c r="F268" s="79"/>
      <c r="G268" s="79"/>
      <c r="H268" s="79"/>
      <c r="I268" s="79"/>
      <c r="J268" s="79"/>
      <c r="K268" s="79"/>
      <c r="L268" s="79"/>
      <c r="M268" s="79"/>
      <c r="N268" s="79"/>
      <c r="O268" s="79"/>
      <c r="P268" s="79"/>
      <c r="Q268" s="79"/>
      <c r="R268" s="79"/>
      <c r="S268" s="79"/>
      <c r="T268" s="79"/>
      <c r="U268" s="79"/>
      <c r="V268" s="79"/>
    </row>
    <row r="269" spans="1:22">
      <c r="A269" s="56">
        <v>25</v>
      </c>
      <c r="B269" s="39" t="s">
        <v>64</v>
      </c>
      <c r="C269" s="57">
        <v>1</v>
      </c>
      <c r="D269" s="79"/>
      <c r="E269" s="79"/>
      <c r="F269" s="79"/>
      <c r="G269" s="79"/>
      <c r="H269" s="79"/>
      <c r="I269" s="79"/>
      <c r="J269" s="79"/>
      <c r="K269" s="79"/>
      <c r="L269" s="79"/>
      <c r="M269" s="79"/>
      <c r="N269" s="79"/>
      <c r="O269" s="79"/>
      <c r="P269" s="79"/>
      <c r="Q269" s="79"/>
      <c r="R269" s="79"/>
      <c r="S269" s="79"/>
      <c r="T269" s="79"/>
      <c r="U269" s="79"/>
      <c r="V269" s="79"/>
    </row>
    <row r="270" spans="1:22">
      <c r="A270" s="56">
        <v>26</v>
      </c>
      <c r="B270" s="39" t="s">
        <v>64</v>
      </c>
      <c r="C270" s="57">
        <v>1</v>
      </c>
      <c r="D270" s="79"/>
      <c r="E270" s="79"/>
      <c r="F270" s="79"/>
      <c r="G270" s="79"/>
      <c r="H270" s="79"/>
      <c r="I270" s="79"/>
      <c r="J270" s="79"/>
      <c r="K270" s="79"/>
      <c r="L270" s="79"/>
      <c r="M270" s="79"/>
      <c r="N270" s="79"/>
      <c r="O270" s="79"/>
      <c r="P270" s="79"/>
      <c r="Q270" s="79"/>
      <c r="R270" s="79"/>
      <c r="S270" s="79"/>
      <c r="T270" s="79"/>
      <c r="U270" s="79"/>
      <c r="V270" s="79"/>
    </row>
    <row r="271" spans="1:22">
      <c r="A271" s="56">
        <v>27</v>
      </c>
      <c r="B271" s="39" t="s">
        <v>64</v>
      </c>
      <c r="C271" s="57">
        <v>1</v>
      </c>
      <c r="D271" s="79"/>
      <c r="E271" s="79"/>
      <c r="F271" s="79"/>
      <c r="G271" s="79"/>
      <c r="H271" s="79"/>
      <c r="I271" s="79"/>
      <c r="J271" s="79"/>
      <c r="K271" s="79"/>
      <c r="L271" s="79"/>
      <c r="M271" s="79"/>
      <c r="N271" s="79"/>
      <c r="O271" s="79"/>
      <c r="P271" s="79"/>
      <c r="Q271" s="79"/>
      <c r="R271" s="79"/>
      <c r="S271" s="79"/>
      <c r="T271" s="79"/>
      <c r="U271" s="79"/>
      <c r="V271" s="79"/>
    </row>
    <row r="272" spans="1:22">
      <c r="A272" s="56">
        <v>28</v>
      </c>
      <c r="B272" s="39" t="s">
        <v>64</v>
      </c>
      <c r="C272" s="57">
        <v>1</v>
      </c>
      <c r="D272" s="79"/>
      <c r="E272" s="79"/>
      <c r="F272" s="79"/>
      <c r="G272" s="79"/>
      <c r="H272" s="79"/>
      <c r="I272" s="79"/>
      <c r="J272" s="79"/>
      <c r="K272" s="79"/>
      <c r="L272" s="79"/>
      <c r="M272" s="79"/>
      <c r="N272" s="79"/>
      <c r="O272" s="79"/>
      <c r="P272" s="79"/>
      <c r="Q272" s="79"/>
      <c r="R272" s="79"/>
      <c r="S272" s="79"/>
      <c r="T272" s="79"/>
      <c r="U272" s="79"/>
      <c r="V272" s="79"/>
    </row>
    <row r="273" spans="1:22">
      <c r="A273" s="56">
        <v>29</v>
      </c>
      <c r="B273" s="39" t="s">
        <v>64</v>
      </c>
      <c r="C273" s="57">
        <v>1</v>
      </c>
      <c r="D273" s="79"/>
      <c r="E273" s="79"/>
      <c r="F273" s="79"/>
      <c r="G273" s="79"/>
      <c r="H273" s="79"/>
      <c r="I273" s="79"/>
      <c r="J273" s="79"/>
      <c r="K273" s="79"/>
      <c r="L273" s="79"/>
      <c r="M273" s="79"/>
      <c r="N273" s="79"/>
      <c r="O273" s="79"/>
      <c r="P273" s="79"/>
      <c r="Q273" s="79"/>
      <c r="R273" s="79"/>
      <c r="S273" s="79"/>
      <c r="T273" s="79"/>
      <c r="U273" s="79"/>
      <c r="V273" s="79"/>
    </row>
    <row r="274" spans="1:22">
      <c r="A274" s="56">
        <v>30</v>
      </c>
      <c r="B274" s="39" t="s">
        <v>64</v>
      </c>
      <c r="C274" s="57">
        <v>1</v>
      </c>
      <c r="D274" s="79"/>
      <c r="E274" s="79"/>
      <c r="F274" s="79"/>
      <c r="G274" s="79"/>
      <c r="H274" s="79"/>
      <c r="I274" s="79"/>
      <c r="J274" s="79"/>
      <c r="K274" s="79"/>
      <c r="L274" s="79"/>
      <c r="M274" s="79"/>
      <c r="N274" s="79"/>
      <c r="O274" s="79"/>
      <c r="P274" s="79"/>
      <c r="Q274" s="79"/>
      <c r="R274" s="79"/>
      <c r="S274" s="79"/>
      <c r="T274" s="79"/>
      <c r="U274" s="79"/>
      <c r="V274" s="7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59"/>
  <sheetViews>
    <sheetView workbookViewId="0">
      <selection activeCell="F31" sqref="F31"/>
    </sheetView>
  </sheetViews>
  <sheetFormatPr defaultRowHeight="15"/>
  <cols>
    <col min="1" max="1" width="11.28515625" customWidth="1"/>
    <col min="6" max="6" width="9.42578125" customWidth="1"/>
    <col min="7" max="7" width="10.28515625" bestFit="1" customWidth="1"/>
    <col min="8" max="8" width="9.85546875" customWidth="1"/>
    <col min="9" max="9" width="10" customWidth="1"/>
    <col min="10" max="11" width="9.5703125" customWidth="1"/>
    <col min="12" max="12" width="2.140625" customWidth="1"/>
    <col min="13" max="13" width="10.42578125" customWidth="1"/>
    <col min="14" max="16" width="10.140625" customWidth="1"/>
    <col min="17" max="17" width="9.140625" customWidth="1"/>
    <col min="18" max="18" width="9.5703125" customWidth="1"/>
    <col min="19" max="19" width="10.140625" customWidth="1"/>
    <col min="20" max="20" width="9.5703125" customWidth="1"/>
    <col min="21" max="21" width="9" customWidth="1"/>
    <col min="22" max="22" width="8.7109375" customWidth="1"/>
    <col min="23" max="23" width="9.140625" customWidth="1"/>
    <col min="24" max="24" width="9" customWidth="1"/>
    <col min="25" max="27" width="8.5703125" bestFit="1" customWidth="1"/>
    <col min="28" max="28" width="8.7109375" customWidth="1"/>
    <col min="29" max="29" width="2" customWidth="1"/>
    <col min="30" max="30" width="6.140625" customWidth="1"/>
    <col min="31" max="31" width="8.5703125" customWidth="1"/>
    <col min="32" max="32" width="6.42578125" customWidth="1"/>
    <col min="33" max="33" width="2" customWidth="1"/>
    <col min="35" max="35" width="11.140625" customWidth="1"/>
    <col min="36" max="36" width="9.85546875" customWidth="1"/>
    <col min="37" max="37" width="10.5703125" customWidth="1"/>
    <col min="38" max="38" width="9.5703125" customWidth="1"/>
    <col min="39" max="39" width="9.28515625" customWidth="1"/>
    <col min="40" max="40" width="1.7109375" customWidth="1"/>
    <col min="41" max="41" width="8.7109375" customWidth="1"/>
    <col min="42" max="42" width="11" customWidth="1"/>
    <col min="43" max="45" width="8.7109375" customWidth="1"/>
    <col min="46" max="46" width="13.5703125" bestFit="1" customWidth="1"/>
    <col min="47" max="48" width="11.42578125" bestFit="1" customWidth="1"/>
    <col min="49" max="55" width="8.7109375" customWidth="1"/>
    <col min="56" max="56" width="1.7109375" customWidth="1"/>
    <col min="57" max="57" width="12.7109375" customWidth="1"/>
    <col min="58" max="58" width="12.85546875" customWidth="1"/>
  </cols>
  <sheetData>
    <row r="1" spans="1:58" ht="15.75">
      <c r="A1" s="81" t="s">
        <v>91</v>
      </c>
      <c r="B1" s="82"/>
      <c r="C1" s="82"/>
      <c r="D1" s="82"/>
      <c r="E1" s="83" t="s">
        <v>92</v>
      </c>
      <c r="F1" s="84"/>
      <c r="G1" s="84"/>
      <c r="H1" s="84"/>
      <c r="I1" s="84"/>
      <c r="J1" s="85"/>
      <c r="K1" s="82"/>
      <c r="L1" s="82"/>
      <c r="M1" s="86" t="s">
        <v>93</v>
      </c>
      <c r="N1" s="82"/>
      <c r="O1" s="82"/>
      <c r="P1" s="82"/>
      <c r="Q1" s="82"/>
      <c r="R1" s="82"/>
      <c r="S1" s="82"/>
      <c r="T1" s="82"/>
      <c r="U1" s="82"/>
      <c r="V1" s="82"/>
      <c r="W1" s="82"/>
      <c r="X1" s="82"/>
      <c r="Y1" s="82"/>
      <c r="Z1" s="82"/>
      <c r="AA1" s="82"/>
      <c r="AB1" s="82"/>
      <c r="AC1" s="82"/>
      <c r="AD1" s="82"/>
      <c r="AE1" s="82"/>
      <c r="AF1" s="82"/>
      <c r="AG1" s="82"/>
      <c r="AH1" s="82"/>
      <c r="AI1" s="87"/>
      <c r="AJ1" s="87"/>
      <c r="AK1" s="87"/>
      <c r="AL1" s="87"/>
      <c r="AM1" s="82"/>
      <c r="AN1" s="82"/>
      <c r="AO1" s="82"/>
      <c r="AP1" s="82"/>
      <c r="AQ1" s="82"/>
      <c r="AR1" s="82"/>
      <c r="AS1" s="82"/>
      <c r="AT1" s="82"/>
      <c r="AU1" s="82"/>
      <c r="AV1" s="82"/>
      <c r="AW1" s="82"/>
      <c r="AX1" s="82"/>
      <c r="AY1" s="82"/>
      <c r="AZ1" s="82"/>
      <c r="BA1" s="82"/>
      <c r="BB1" s="82"/>
      <c r="BC1" s="82"/>
      <c r="BD1" s="82"/>
      <c r="BE1" s="82"/>
      <c r="BF1" s="82"/>
    </row>
    <row r="2" spans="1:58">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8"/>
      <c r="AG2" s="88"/>
      <c r="AH2" s="82"/>
      <c r="AI2" s="82"/>
      <c r="AJ2" s="82"/>
      <c r="AK2" s="82"/>
      <c r="AL2" s="82"/>
      <c r="AM2" s="82"/>
      <c r="AN2" s="82"/>
      <c r="AO2" s="82"/>
      <c r="AP2" s="82"/>
      <c r="AQ2" s="82"/>
      <c r="AR2" s="82"/>
      <c r="AS2" s="82"/>
      <c r="AT2" s="82"/>
      <c r="AU2" s="82"/>
      <c r="AV2" s="82"/>
      <c r="AW2" s="82"/>
      <c r="AX2" s="82"/>
      <c r="AY2" s="82"/>
      <c r="AZ2" s="82"/>
      <c r="BA2" s="82"/>
      <c r="BB2" s="82"/>
      <c r="BC2" s="82"/>
      <c r="BD2" s="82"/>
      <c r="BE2" s="86"/>
      <c r="BF2" s="82"/>
    </row>
    <row r="3" spans="1:58">
      <c r="A3" s="82"/>
      <c r="B3" s="89" t="s">
        <v>94</v>
      </c>
      <c r="C3" s="89"/>
      <c r="D3" s="89"/>
      <c r="E3" s="89"/>
      <c r="F3" s="89"/>
      <c r="G3" s="89"/>
      <c r="H3" s="89"/>
      <c r="I3" s="89"/>
      <c r="J3" s="89"/>
      <c r="K3" s="89"/>
      <c r="L3" s="82"/>
      <c r="M3" s="90" t="s">
        <v>95</v>
      </c>
      <c r="N3" s="89"/>
      <c r="O3" s="89"/>
      <c r="P3" s="89"/>
      <c r="Q3" s="89"/>
      <c r="R3" s="89"/>
      <c r="S3" s="89"/>
      <c r="T3" s="89"/>
      <c r="U3" s="89"/>
      <c r="V3" s="89"/>
      <c r="W3" s="89"/>
      <c r="X3" s="89"/>
      <c r="Y3" s="89"/>
      <c r="Z3" s="89"/>
      <c r="AA3" s="89"/>
      <c r="AB3" s="89"/>
      <c r="AC3" s="89"/>
      <c r="AD3" s="82"/>
      <c r="AE3" s="82"/>
      <c r="AF3" s="82"/>
      <c r="AG3" s="82"/>
      <c r="AH3" s="82"/>
      <c r="AI3" s="89" t="s">
        <v>96</v>
      </c>
      <c r="AJ3" s="89"/>
      <c r="AK3" s="89"/>
      <c r="AL3" s="91"/>
      <c r="AM3" s="82" t="s">
        <v>97</v>
      </c>
      <c r="AN3" s="82"/>
      <c r="AO3" s="82"/>
      <c r="AP3" s="82"/>
      <c r="AQ3" s="82"/>
      <c r="AR3" s="82"/>
      <c r="AS3" s="82"/>
      <c r="AT3" s="82"/>
      <c r="AU3" s="82"/>
      <c r="AV3" s="82"/>
      <c r="AW3" s="82"/>
      <c r="AX3" s="82"/>
      <c r="AY3" s="82"/>
      <c r="AZ3" s="82"/>
      <c r="BA3" s="82"/>
      <c r="BB3" s="82"/>
      <c r="BC3" s="82"/>
      <c r="BD3" s="82"/>
      <c r="BE3" s="82"/>
      <c r="BF3" s="82"/>
    </row>
    <row r="4" spans="1:58" ht="39">
      <c r="A4" s="92" t="s">
        <v>98</v>
      </c>
      <c r="B4" s="93" t="s">
        <v>81</v>
      </c>
      <c r="C4" s="93" t="s">
        <v>82</v>
      </c>
      <c r="D4" s="93" t="s">
        <v>83</v>
      </c>
      <c r="E4" s="93" t="s">
        <v>84</v>
      </c>
      <c r="F4" s="93" t="s">
        <v>85</v>
      </c>
      <c r="G4" s="93" t="s">
        <v>86</v>
      </c>
      <c r="H4" s="93" t="s">
        <v>87</v>
      </c>
      <c r="I4" s="93" t="s">
        <v>88</v>
      </c>
      <c r="J4" s="93" t="s">
        <v>89</v>
      </c>
      <c r="K4" s="93">
        <v>0</v>
      </c>
      <c r="L4" s="82"/>
      <c r="M4" s="92" t="s">
        <v>98</v>
      </c>
      <c r="N4" s="94" t="s">
        <v>99</v>
      </c>
      <c r="O4" s="94" t="s">
        <v>100</v>
      </c>
      <c r="P4" s="94" t="s">
        <v>101</v>
      </c>
      <c r="Q4" s="94" t="s">
        <v>102</v>
      </c>
      <c r="R4" s="94">
        <v>0</v>
      </c>
      <c r="S4" s="94">
        <v>0</v>
      </c>
      <c r="T4" s="94" t="s">
        <v>90</v>
      </c>
      <c r="U4" s="94" t="s">
        <v>90</v>
      </c>
      <c r="V4" s="94" t="s">
        <v>90</v>
      </c>
      <c r="W4" s="94" t="s">
        <v>90</v>
      </c>
      <c r="X4" s="94" t="s">
        <v>90</v>
      </c>
      <c r="Y4" s="94" t="s">
        <v>90</v>
      </c>
      <c r="Z4" s="94" t="s">
        <v>90</v>
      </c>
      <c r="AA4" s="94" t="s">
        <v>90</v>
      </c>
      <c r="AB4" s="94" t="s">
        <v>90</v>
      </c>
      <c r="AC4" s="94" t="s">
        <v>90</v>
      </c>
      <c r="AD4" s="82"/>
      <c r="AE4" s="82"/>
      <c r="AF4" s="82"/>
      <c r="AG4" s="82"/>
      <c r="AH4" s="82"/>
      <c r="AI4" s="95" t="s">
        <v>103</v>
      </c>
      <c r="AJ4" s="95" t="s">
        <v>104</v>
      </c>
      <c r="AK4" s="96" t="s">
        <v>105</v>
      </c>
      <c r="AL4" s="97" t="s">
        <v>106</v>
      </c>
      <c r="AM4" s="98"/>
      <c r="AN4" s="82"/>
      <c r="AO4" s="82"/>
      <c r="AP4" s="82"/>
      <c r="AQ4" s="82"/>
      <c r="AR4" s="82"/>
      <c r="AS4" s="82"/>
      <c r="AT4" s="82"/>
      <c r="AU4" s="82"/>
      <c r="AV4" s="82"/>
      <c r="AW4" s="82"/>
      <c r="AX4" s="82"/>
      <c r="AY4" s="82"/>
      <c r="AZ4" s="82"/>
      <c r="BA4" s="82"/>
      <c r="BB4" s="82"/>
      <c r="BC4" s="82"/>
      <c r="BD4" s="82"/>
      <c r="BE4" s="82"/>
      <c r="BF4" s="82"/>
    </row>
    <row r="5" spans="1:58">
      <c r="A5" s="99" t="s">
        <v>0</v>
      </c>
      <c r="B5" s="100">
        <v>0.13200000000000001</v>
      </c>
      <c r="C5" s="100">
        <v>0.13200000000000001</v>
      </c>
      <c r="D5" s="100">
        <v>0.13200000000000001</v>
      </c>
      <c r="E5" s="100">
        <v>0.13200000000000001</v>
      </c>
      <c r="F5" s="100">
        <v>0.13200000000000001</v>
      </c>
      <c r="G5" s="100">
        <v>0.13200000000000001</v>
      </c>
      <c r="H5" s="100">
        <v>0.13200000000000001</v>
      </c>
      <c r="I5" s="100">
        <v>0.13200000000000001</v>
      </c>
      <c r="J5" s="100">
        <v>0.13200000000000001</v>
      </c>
      <c r="K5" s="101"/>
      <c r="L5" s="102"/>
      <c r="M5" s="103" t="s">
        <v>0</v>
      </c>
      <c r="N5" s="104"/>
      <c r="O5" s="105"/>
      <c r="P5" s="105"/>
      <c r="Q5" s="105"/>
      <c r="R5" s="106"/>
      <c r="S5" s="106"/>
      <c r="T5" s="106"/>
      <c r="U5" s="106"/>
      <c r="V5" s="105"/>
      <c r="W5" s="105"/>
      <c r="X5" s="105"/>
      <c r="Y5" s="105"/>
      <c r="Z5" s="105"/>
      <c r="AA5" s="105"/>
      <c r="AB5" s="105"/>
      <c r="AC5" s="107"/>
      <c r="AD5" s="82"/>
      <c r="AE5" s="82"/>
      <c r="AF5" s="82"/>
      <c r="AG5" s="82"/>
      <c r="AH5" s="108" t="s">
        <v>107</v>
      </c>
      <c r="AI5" s="109"/>
      <c r="AJ5" s="109"/>
      <c r="AK5" s="109"/>
      <c r="AL5" s="110">
        <v>0</v>
      </c>
      <c r="AM5" s="111" t="s">
        <v>108</v>
      </c>
      <c r="AN5" s="82"/>
      <c r="AO5" s="112"/>
      <c r="AP5" s="82"/>
      <c r="AQ5" s="82"/>
      <c r="AR5" s="82"/>
      <c r="AS5" s="82"/>
      <c r="AT5" s="82"/>
      <c r="AU5" s="82"/>
      <c r="AV5" s="82"/>
      <c r="AW5" s="82"/>
      <c r="AX5" s="82"/>
      <c r="AY5" s="82"/>
      <c r="AZ5" s="82"/>
      <c r="BA5" s="82"/>
      <c r="BB5" s="82"/>
      <c r="BC5" s="82"/>
      <c r="BD5" s="82"/>
      <c r="BE5" s="82"/>
      <c r="BF5" s="82"/>
    </row>
    <row r="6" spans="1:58">
      <c r="A6" s="99" t="s">
        <v>109</v>
      </c>
      <c r="B6" s="100">
        <v>9.9000000000000005E-2</v>
      </c>
      <c r="C6" s="100">
        <v>9.9000000000000005E-2</v>
      </c>
      <c r="D6" s="100">
        <v>9.9000000000000005E-2</v>
      </c>
      <c r="E6" s="100">
        <v>9.9000000000000005E-2</v>
      </c>
      <c r="F6" s="100">
        <v>9.9000000000000005E-2</v>
      </c>
      <c r="G6" s="100">
        <v>9.9000000000000005E-2</v>
      </c>
      <c r="H6" s="100">
        <v>9.9000000000000005E-2</v>
      </c>
      <c r="I6" s="100">
        <v>9.9000000000000005E-2</v>
      </c>
      <c r="J6" s="100">
        <v>9.9000000000000005E-2</v>
      </c>
      <c r="K6" s="101"/>
      <c r="L6" s="102"/>
      <c r="M6" s="103" t="s">
        <v>109</v>
      </c>
      <c r="N6" s="113"/>
      <c r="O6" s="114"/>
      <c r="P6" s="114"/>
      <c r="Q6" s="114"/>
      <c r="R6" s="115"/>
      <c r="S6" s="115"/>
      <c r="T6" s="115"/>
      <c r="U6" s="115"/>
      <c r="V6" s="114"/>
      <c r="W6" s="114"/>
      <c r="X6" s="114"/>
      <c r="Y6" s="114"/>
      <c r="Z6" s="114"/>
      <c r="AA6" s="114"/>
      <c r="AB6" s="114"/>
      <c r="AC6" s="116"/>
      <c r="AD6" s="82"/>
      <c r="AE6" s="82"/>
      <c r="AF6" s="82"/>
      <c r="AG6" s="82"/>
      <c r="AH6" s="108" t="s">
        <v>110</v>
      </c>
      <c r="AI6" s="109"/>
      <c r="AJ6" s="109"/>
      <c r="AK6" s="117"/>
      <c r="AL6" s="118">
        <v>0</v>
      </c>
      <c r="AM6" s="92" t="s">
        <v>111</v>
      </c>
      <c r="AN6" s="82"/>
      <c r="AO6" s="82"/>
      <c r="AP6" s="82"/>
      <c r="AQ6" s="82"/>
      <c r="AR6" s="82"/>
      <c r="AS6" s="82"/>
      <c r="AT6" s="82"/>
      <c r="AU6" s="82"/>
      <c r="AV6" s="82"/>
      <c r="AW6" s="82"/>
      <c r="AX6" s="82"/>
      <c r="AY6" s="82"/>
      <c r="AZ6" s="82"/>
      <c r="BA6" s="82"/>
      <c r="BB6" s="82"/>
      <c r="BC6" s="82"/>
      <c r="BD6" s="82"/>
      <c r="BE6" s="82"/>
      <c r="BF6" s="82"/>
    </row>
    <row r="7" spans="1:58">
      <c r="A7" s="99"/>
      <c r="B7" s="101"/>
      <c r="C7" s="101"/>
      <c r="D7" s="101"/>
      <c r="E7" s="101"/>
      <c r="F7" s="101"/>
      <c r="G7" s="101"/>
      <c r="H7" s="101"/>
      <c r="I7" s="101"/>
      <c r="J7" s="101"/>
      <c r="K7" s="101"/>
      <c r="L7" s="102"/>
      <c r="M7" s="103" t="s">
        <v>90</v>
      </c>
      <c r="N7" s="113"/>
      <c r="O7" s="114"/>
      <c r="P7" s="114"/>
      <c r="Q7" s="114"/>
      <c r="R7" s="115"/>
      <c r="S7" s="115"/>
      <c r="T7" s="115"/>
      <c r="U7" s="115"/>
      <c r="V7" s="114"/>
      <c r="W7" s="114"/>
      <c r="X7" s="114"/>
      <c r="Y7" s="114"/>
      <c r="Z7" s="114"/>
      <c r="AA7" s="114"/>
      <c r="AB7" s="114"/>
      <c r="AC7" s="116"/>
      <c r="AD7" s="82"/>
      <c r="AE7" s="82"/>
      <c r="AF7" s="82"/>
      <c r="AG7" s="82"/>
      <c r="AH7" s="108" t="s">
        <v>112</v>
      </c>
      <c r="AI7" s="109"/>
      <c r="AJ7" s="109"/>
      <c r="AK7" s="109"/>
      <c r="AL7" s="118">
        <v>0</v>
      </c>
      <c r="AM7" s="92" t="s">
        <v>111</v>
      </c>
      <c r="AN7" s="82"/>
      <c r="AO7" s="82"/>
      <c r="AP7" s="112"/>
      <c r="AQ7" s="82"/>
      <c r="AR7" s="82"/>
      <c r="AS7" s="82"/>
      <c r="AT7" s="82"/>
      <c r="AU7" s="82"/>
      <c r="AV7" s="82"/>
      <c r="AW7" s="82"/>
      <c r="AX7" s="82"/>
      <c r="AY7" s="82"/>
      <c r="AZ7" s="82"/>
      <c r="BA7" s="82"/>
      <c r="BB7" s="82"/>
      <c r="BC7" s="82"/>
      <c r="BD7" s="82"/>
      <c r="BE7" s="82"/>
      <c r="BF7" s="82"/>
    </row>
    <row r="8" spans="1:58">
      <c r="A8" s="99"/>
      <c r="B8" s="119"/>
      <c r="C8" s="120"/>
      <c r="D8" s="120"/>
      <c r="E8" s="120"/>
      <c r="F8" s="120"/>
      <c r="G8" s="120"/>
      <c r="H8" s="120"/>
      <c r="I8" s="120"/>
      <c r="J8" s="120"/>
      <c r="K8" s="120"/>
      <c r="L8" s="102"/>
      <c r="M8" s="103" t="s">
        <v>90</v>
      </c>
      <c r="N8" s="113"/>
      <c r="O8" s="114"/>
      <c r="P8" s="114"/>
      <c r="Q8" s="114"/>
      <c r="R8" s="115"/>
      <c r="S8" s="115"/>
      <c r="T8" s="115"/>
      <c r="U8" s="115"/>
      <c r="V8" s="114"/>
      <c r="W8" s="114"/>
      <c r="X8" s="114"/>
      <c r="Y8" s="114"/>
      <c r="Z8" s="114"/>
      <c r="AA8" s="114"/>
      <c r="AB8" s="114"/>
      <c r="AC8" s="116"/>
      <c r="AD8" s="82"/>
      <c r="AE8" s="82"/>
      <c r="AF8" s="82"/>
      <c r="AG8" s="82"/>
      <c r="AH8" s="82"/>
      <c r="AI8" s="121"/>
      <c r="AJ8" s="121"/>
      <c r="AK8" s="121"/>
      <c r="AL8" s="82"/>
      <c r="AM8" s="82"/>
      <c r="AN8" s="82"/>
      <c r="AO8" s="82"/>
      <c r="AP8" s="82"/>
      <c r="AQ8" s="82"/>
      <c r="AR8" s="82"/>
      <c r="AS8" s="82"/>
      <c r="AT8" s="82"/>
      <c r="AU8" s="82"/>
      <c r="AV8" s="82"/>
      <c r="AW8" s="82"/>
      <c r="AX8" s="82"/>
      <c r="AY8" s="82"/>
      <c r="AZ8" s="82"/>
      <c r="BA8" s="82"/>
      <c r="BB8" s="82"/>
      <c r="BC8" s="82"/>
      <c r="BD8" s="82"/>
      <c r="BE8" s="82"/>
      <c r="BF8" s="82"/>
    </row>
    <row r="9" spans="1:58">
      <c r="A9" s="99"/>
      <c r="B9" s="101"/>
      <c r="C9" s="101"/>
      <c r="D9" s="101"/>
      <c r="E9" s="101"/>
      <c r="F9" s="101"/>
      <c r="G9" s="101"/>
      <c r="H9" s="101"/>
      <c r="I9" s="101"/>
      <c r="J9" s="101"/>
      <c r="K9" s="101"/>
      <c r="L9" s="102"/>
      <c r="M9" s="103" t="s">
        <v>90</v>
      </c>
      <c r="N9" s="122"/>
      <c r="O9" s="123"/>
      <c r="P9" s="123"/>
      <c r="Q9" s="123"/>
      <c r="R9" s="124"/>
      <c r="S9" s="124"/>
      <c r="T9" s="124"/>
      <c r="U9" s="124"/>
      <c r="V9" s="123"/>
      <c r="W9" s="123"/>
      <c r="X9" s="123"/>
      <c r="Y9" s="123"/>
      <c r="Z9" s="123"/>
      <c r="AA9" s="123"/>
      <c r="AB9" s="123"/>
      <c r="AC9" s="125"/>
      <c r="AD9" s="82"/>
      <c r="AE9" s="82"/>
      <c r="AF9" s="82"/>
      <c r="AG9" s="82"/>
      <c r="AH9" s="82"/>
      <c r="AI9" s="126"/>
      <c r="AJ9" s="126"/>
      <c r="AK9" s="126"/>
      <c r="AL9" s="121"/>
      <c r="AM9" s="82"/>
      <c r="AN9" s="82"/>
      <c r="AO9" s="82"/>
      <c r="AP9" s="82"/>
      <c r="AQ9" s="82"/>
      <c r="AR9" s="82"/>
      <c r="AS9" s="82"/>
      <c r="AT9" s="82"/>
      <c r="AU9" s="82"/>
      <c r="AV9" s="82"/>
      <c r="AW9" s="82"/>
      <c r="AX9" s="82"/>
      <c r="AY9" s="82"/>
      <c r="AZ9" s="82"/>
      <c r="BA9" s="82"/>
      <c r="BB9" s="82"/>
      <c r="BC9" s="82"/>
      <c r="BD9" s="82"/>
      <c r="BE9" s="82"/>
      <c r="BF9" s="82"/>
    </row>
    <row r="10" spans="1:58">
      <c r="A10" s="82"/>
      <c r="B10" s="82"/>
      <c r="C10" s="82"/>
      <c r="D10" s="82"/>
      <c r="E10" s="82"/>
      <c r="F10" s="82"/>
      <c r="G10" s="82"/>
      <c r="H10" s="82"/>
      <c r="I10" s="82"/>
      <c r="J10" s="82"/>
      <c r="K10" s="82"/>
      <c r="L10" s="102"/>
      <c r="M10" s="82"/>
      <c r="N10" s="82"/>
      <c r="O10" s="82"/>
      <c r="P10" s="82"/>
      <c r="Q10" s="82"/>
      <c r="R10" s="82"/>
      <c r="S10" s="82"/>
      <c r="T10" s="82"/>
      <c r="U10" s="82"/>
      <c r="V10" s="82"/>
      <c r="W10" s="82"/>
      <c r="X10" s="82"/>
      <c r="Y10" s="82"/>
      <c r="Z10" s="82"/>
      <c r="AA10" s="82"/>
      <c r="AB10" s="82"/>
      <c r="AC10" s="82"/>
      <c r="AD10" s="82"/>
      <c r="AE10" s="127"/>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6"/>
    </row>
    <row r="11" spans="1:58">
      <c r="A11" s="82"/>
      <c r="B11" s="82"/>
      <c r="C11" s="82"/>
      <c r="D11" s="82"/>
      <c r="E11" s="82"/>
      <c r="F11" s="82"/>
      <c r="G11" s="82"/>
      <c r="H11" s="82"/>
      <c r="I11" s="82"/>
      <c r="J11" s="82"/>
      <c r="K11" s="82"/>
      <c r="L11" s="82"/>
      <c r="M11" s="82"/>
      <c r="N11" s="128" t="s">
        <v>113</v>
      </c>
      <c r="O11" s="89"/>
      <c r="P11" s="89"/>
      <c r="Q11" s="89"/>
      <c r="R11" s="89"/>
      <c r="S11" s="89"/>
      <c r="T11" s="89"/>
      <c r="U11" s="129"/>
      <c r="V11" s="89"/>
      <c r="W11" s="89"/>
      <c r="X11" s="89"/>
      <c r="Y11" s="89"/>
      <c r="Z11" s="89"/>
      <c r="AA11" s="89"/>
      <c r="AB11" s="89"/>
      <c r="AC11" s="89"/>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row>
    <row r="12" spans="1:58">
      <c r="A12" s="82"/>
      <c r="B12" s="82"/>
      <c r="C12" s="82"/>
      <c r="D12" s="82"/>
      <c r="E12" s="82"/>
      <c r="F12" s="82"/>
      <c r="G12" s="82"/>
      <c r="H12" s="82"/>
      <c r="I12" s="82"/>
      <c r="J12" s="82"/>
      <c r="K12" s="82"/>
      <c r="L12" s="82"/>
      <c r="M12" s="82"/>
      <c r="N12" s="130">
        <v>1.84</v>
      </c>
      <c r="O12" s="130">
        <v>1.84</v>
      </c>
      <c r="P12" s="130">
        <v>1.84</v>
      </c>
      <c r="Q12" s="130">
        <v>1.84</v>
      </c>
      <c r="R12" s="130"/>
      <c r="S12" s="130"/>
      <c r="T12" s="131"/>
      <c r="U12" s="131"/>
      <c r="V12" s="131"/>
      <c r="W12" s="131"/>
      <c r="X12" s="131"/>
      <c r="Y12" s="131"/>
      <c r="Z12" s="131"/>
      <c r="AA12" s="131"/>
      <c r="AB12" s="131"/>
      <c r="AC12" s="131"/>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row>
    <row r="13" spans="1:58">
      <c r="A13" s="87"/>
      <c r="B13" s="82"/>
      <c r="C13" s="82"/>
      <c r="D13" s="82"/>
      <c r="E13" s="82"/>
      <c r="F13" s="82"/>
      <c r="G13" s="82"/>
      <c r="H13" s="82"/>
      <c r="I13" s="82"/>
      <c r="J13" s="82"/>
      <c r="K13" s="82"/>
      <c r="L13" s="82"/>
      <c r="M13" s="82"/>
      <c r="N13" s="132"/>
      <c r="O13" s="132"/>
      <c r="P13" s="132"/>
      <c r="Q13" s="132"/>
      <c r="R13" s="132"/>
      <c r="S13" s="132"/>
      <c r="T13" s="133"/>
      <c r="U13" s="133"/>
      <c r="V13" s="133"/>
      <c r="W13" s="133"/>
      <c r="X13" s="133"/>
      <c r="Y13" s="133"/>
      <c r="Z13" s="133"/>
      <c r="AA13" s="133"/>
      <c r="AB13" s="133"/>
      <c r="AC13" s="133"/>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row>
    <row r="14" spans="1:58">
      <c r="A14" s="87"/>
      <c r="B14" s="82" t="s">
        <v>114</v>
      </c>
      <c r="C14" s="134"/>
      <c r="D14" s="134"/>
      <c r="E14" s="134"/>
      <c r="F14" s="134"/>
      <c r="G14" s="135">
        <v>1</v>
      </c>
      <c r="H14" s="132" t="s">
        <v>115</v>
      </c>
      <c r="I14" s="82"/>
      <c r="J14" s="82"/>
      <c r="K14" s="82"/>
      <c r="L14" s="82"/>
      <c r="M14" s="82"/>
      <c r="N14" s="135">
        <v>1</v>
      </c>
      <c r="O14" s="132" t="s">
        <v>116</v>
      </c>
      <c r="P14" s="132"/>
      <c r="Q14" s="132"/>
      <c r="R14" s="132"/>
      <c r="S14" s="132"/>
      <c r="T14" s="133"/>
      <c r="U14" s="133"/>
      <c r="V14" s="133"/>
      <c r="W14" s="133"/>
      <c r="X14" s="133"/>
      <c r="Y14" s="133"/>
      <c r="Z14" s="133"/>
      <c r="AA14" s="133"/>
      <c r="AB14" s="133"/>
      <c r="AC14" s="133"/>
      <c r="AD14" s="82"/>
      <c r="AE14" s="82" t="s">
        <v>117</v>
      </c>
      <c r="AF14" s="82"/>
      <c r="AG14" s="82"/>
      <c r="AH14" s="82" t="s">
        <v>118</v>
      </c>
      <c r="AI14" s="82"/>
      <c r="AJ14" s="82"/>
      <c r="AK14" s="82"/>
      <c r="AL14" s="82"/>
      <c r="AM14" s="82"/>
      <c r="AN14" s="82"/>
      <c r="AO14" s="89" t="s">
        <v>119</v>
      </c>
      <c r="AP14" s="89"/>
      <c r="AQ14" s="89"/>
      <c r="AR14" s="89"/>
      <c r="AS14" s="89"/>
      <c r="AT14" s="89"/>
      <c r="AU14" s="89"/>
      <c r="AV14" s="89"/>
      <c r="AW14" s="89"/>
      <c r="AX14" s="89"/>
      <c r="AY14" s="82"/>
      <c r="AZ14" s="82"/>
      <c r="BA14" s="82"/>
      <c r="BB14" s="82"/>
      <c r="BC14" s="82"/>
      <c r="BD14" s="82"/>
      <c r="BE14" s="82" t="s">
        <v>120</v>
      </c>
      <c r="BF14" s="82"/>
    </row>
    <row r="15" spans="1:58">
      <c r="A15" s="82"/>
      <c r="B15" s="136" t="s">
        <v>121</v>
      </c>
      <c r="C15" s="136" t="s">
        <v>122</v>
      </c>
      <c r="D15" s="136" t="s">
        <v>123</v>
      </c>
      <c r="E15" s="136" t="s">
        <v>124</v>
      </c>
      <c r="F15" s="136" t="s">
        <v>125</v>
      </c>
      <c r="G15" s="136" t="s">
        <v>126</v>
      </c>
      <c r="H15" s="136" t="s">
        <v>127</v>
      </c>
      <c r="I15" s="136" t="s">
        <v>128</v>
      </c>
      <c r="J15" s="136" t="s">
        <v>129</v>
      </c>
      <c r="K15" s="136" t="s">
        <v>130</v>
      </c>
      <c r="L15" s="82"/>
      <c r="M15" s="82"/>
      <c r="N15" s="137">
        <v>1</v>
      </c>
      <c r="O15" s="137">
        <v>2</v>
      </c>
      <c r="P15" s="137">
        <v>3</v>
      </c>
      <c r="Q15" s="137">
        <v>4</v>
      </c>
      <c r="R15" s="137">
        <v>5</v>
      </c>
      <c r="S15" s="137">
        <v>6</v>
      </c>
      <c r="T15" s="137">
        <v>7</v>
      </c>
      <c r="U15" s="137">
        <v>8</v>
      </c>
      <c r="V15" s="137">
        <v>9</v>
      </c>
      <c r="W15" s="137">
        <v>10</v>
      </c>
      <c r="X15" s="137">
        <v>11</v>
      </c>
      <c r="Y15" s="137">
        <v>12</v>
      </c>
      <c r="Z15" s="137">
        <v>13</v>
      </c>
      <c r="AA15" s="137">
        <v>14</v>
      </c>
      <c r="AB15" s="137">
        <v>15</v>
      </c>
      <c r="AC15" s="137">
        <v>16</v>
      </c>
      <c r="AD15" s="82"/>
      <c r="AE15" s="89" t="s">
        <v>131</v>
      </c>
      <c r="AF15" s="89"/>
      <c r="AG15" s="82"/>
      <c r="AH15" s="89" t="s">
        <v>132</v>
      </c>
      <c r="AI15" s="138"/>
      <c r="AJ15" s="138"/>
      <c r="AK15" s="138"/>
      <c r="AL15" s="89"/>
      <c r="AM15" s="89"/>
      <c r="AN15" s="82"/>
      <c r="AO15" s="139" t="s">
        <v>133</v>
      </c>
      <c r="AP15" s="140"/>
      <c r="AQ15" s="140"/>
      <c r="AR15" s="140"/>
      <c r="AS15" s="141"/>
      <c r="AT15" s="139" t="s">
        <v>134</v>
      </c>
      <c r="AU15" s="140"/>
      <c r="AV15" s="140"/>
      <c r="AW15" s="140"/>
      <c r="AX15" s="141"/>
      <c r="AY15" s="139" t="s">
        <v>135</v>
      </c>
      <c r="AZ15" s="140"/>
      <c r="BA15" s="140"/>
      <c r="BB15" s="140"/>
      <c r="BC15" s="141"/>
      <c r="BD15" s="82"/>
      <c r="BE15" s="142" t="s">
        <v>136</v>
      </c>
      <c r="BF15" s="143"/>
    </row>
    <row r="16" spans="1:58" ht="39">
      <c r="A16" s="144" t="s">
        <v>137</v>
      </c>
      <c r="B16" s="145" t="s">
        <v>81</v>
      </c>
      <c r="C16" s="145" t="s">
        <v>82</v>
      </c>
      <c r="D16" s="145" t="s">
        <v>83</v>
      </c>
      <c r="E16" s="145" t="s">
        <v>84</v>
      </c>
      <c r="F16" s="145" t="s">
        <v>85</v>
      </c>
      <c r="G16" s="145" t="s">
        <v>86</v>
      </c>
      <c r="H16" s="146" t="s">
        <v>87</v>
      </c>
      <c r="I16" s="147" t="s">
        <v>88</v>
      </c>
      <c r="J16" s="148" t="s">
        <v>89</v>
      </c>
      <c r="K16" s="149"/>
      <c r="L16" s="82"/>
      <c r="M16" s="82"/>
      <c r="N16" s="150" t="s">
        <v>99</v>
      </c>
      <c r="O16" s="150" t="s">
        <v>100</v>
      </c>
      <c r="P16" s="150" t="s">
        <v>101</v>
      </c>
      <c r="Q16" s="150" t="s">
        <v>102</v>
      </c>
      <c r="R16" s="150"/>
      <c r="S16" s="150"/>
      <c r="T16" s="150"/>
      <c r="U16" s="150"/>
      <c r="V16" s="150"/>
      <c r="W16" s="150"/>
      <c r="X16" s="150"/>
      <c r="Y16" s="150"/>
      <c r="Z16" s="150"/>
      <c r="AA16" s="150"/>
      <c r="AB16" s="150"/>
      <c r="AC16" s="150"/>
      <c r="AD16" s="144"/>
      <c r="AE16" s="151" t="s">
        <v>138</v>
      </c>
      <c r="AF16" s="152"/>
      <c r="AG16" s="82"/>
      <c r="AH16" s="151" t="s">
        <v>81</v>
      </c>
      <c r="AI16" s="144" t="s">
        <v>82</v>
      </c>
      <c r="AJ16" s="144" t="s">
        <v>83</v>
      </c>
      <c r="AK16" s="144" t="s">
        <v>84</v>
      </c>
      <c r="AL16" s="144" t="s">
        <v>85</v>
      </c>
      <c r="AM16" s="153" t="s">
        <v>86</v>
      </c>
      <c r="AN16" s="82"/>
      <c r="AO16" s="154" t="s">
        <v>0</v>
      </c>
      <c r="AP16" s="155" t="s">
        <v>109</v>
      </c>
      <c r="AQ16" s="155">
        <v>0</v>
      </c>
      <c r="AR16" s="155">
        <v>0</v>
      </c>
      <c r="AS16" s="156">
        <v>0</v>
      </c>
      <c r="AT16" s="154" t="s">
        <v>0</v>
      </c>
      <c r="AU16" s="155" t="s">
        <v>109</v>
      </c>
      <c r="AV16" s="155">
        <v>0</v>
      </c>
      <c r="AW16" s="155">
        <v>0</v>
      </c>
      <c r="AX16" s="156">
        <v>0</v>
      </c>
      <c r="AY16" s="154" t="s">
        <v>0</v>
      </c>
      <c r="AZ16" s="155" t="s">
        <v>109</v>
      </c>
      <c r="BA16" s="155">
        <v>0</v>
      </c>
      <c r="BB16" s="155">
        <v>0</v>
      </c>
      <c r="BC16" s="156">
        <v>0</v>
      </c>
      <c r="BD16" s="82"/>
      <c r="BE16" s="157" t="s">
        <v>139</v>
      </c>
      <c r="BF16" s="153" t="s">
        <v>140</v>
      </c>
    </row>
    <row r="17" spans="1:58">
      <c r="A17" s="158"/>
      <c r="B17" s="159"/>
      <c r="C17" s="159"/>
      <c r="D17" s="159"/>
      <c r="E17" s="159"/>
      <c r="F17" s="159"/>
      <c r="G17" s="159"/>
      <c r="H17" s="160"/>
      <c r="I17" s="160"/>
      <c r="J17" s="160"/>
      <c r="K17" s="160"/>
      <c r="L17" s="82"/>
      <c r="M17" s="108" t="s">
        <v>141</v>
      </c>
      <c r="N17" s="161" t="s">
        <v>142</v>
      </c>
      <c r="O17" s="161" t="s">
        <v>142</v>
      </c>
      <c r="P17" s="161" t="s">
        <v>142</v>
      </c>
      <c r="Q17" s="161" t="s">
        <v>142</v>
      </c>
      <c r="R17" s="161"/>
      <c r="S17" s="161"/>
      <c r="T17" s="161"/>
      <c r="U17" s="161"/>
      <c r="V17" s="161"/>
      <c r="W17" s="161"/>
      <c r="X17" s="161"/>
      <c r="Y17" s="161"/>
      <c r="Z17" s="161"/>
      <c r="AA17" s="161"/>
      <c r="AB17" s="161"/>
      <c r="AC17" s="161"/>
      <c r="AD17" s="82"/>
      <c r="AE17" s="162"/>
      <c r="AF17" s="163"/>
      <c r="AG17" s="82"/>
      <c r="AH17" s="162"/>
      <c r="AI17" s="108"/>
      <c r="AJ17" s="108"/>
      <c r="AK17" s="108"/>
      <c r="AL17" s="108"/>
      <c r="AM17" s="163"/>
      <c r="AN17" s="82"/>
      <c r="AO17" s="164"/>
      <c r="AP17" s="82"/>
      <c r="AQ17" s="82"/>
      <c r="AR17" s="82"/>
      <c r="AS17" s="165"/>
      <c r="AT17" s="164"/>
      <c r="AU17" s="82"/>
      <c r="AV17" s="82"/>
      <c r="AW17" s="82"/>
      <c r="AX17" s="165"/>
      <c r="AY17" s="164"/>
      <c r="AZ17" s="82"/>
      <c r="BA17" s="82"/>
      <c r="BB17" s="82"/>
      <c r="BC17" s="165"/>
      <c r="BD17" s="82"/>
      <c r="BE17" s="162" t="s">
        <v>143</v>
      </c>
      <c r="BF17" s="165"/>
    </row>
    <row r="18" spans="1:58">
      <c r="A18" s="108"/>
      <c r="B18" s="166"/>
      <c r="C18" s="166"/>
      <c r="D18" s="166"/>
      <c r="E18" s="166"/>
      <c r="F18" s="166"/>
      <c r="G18" s="166"/>
      <c r="H18" s="108"/>
      <c r="I18" s="108"/>
      <c r="J18" s="108"/>
      <c r="K18" s="108"/>
      <c r="L18" s="108"/>
      <c r="M18" s="108"/>
      <c r="N18" s="167"/>
      <c r="O18" s="167"/>
      <c r="P18" s="167"/>
      <c r="Q18" s="167"/>
      <c r="R18" s="167"/>
      <c r="S18" s="167"/>
      <c r="T18" s="167"/>
      <c r="U18" s="167"/>
      <c r="V18" s="167"/>
      <c r="W18" s="167"/>
      <c r="X18" s="167"/>
      <c r="Y18" s="167"/>
      <c r="Z18" s="167"/>
      <c r="AA18" s="167"/>
      <c r="AB18" s="167"/>
      <c r="AC18" s="167"/>
      <c r="AD18" s="108"/>
      <c r="AE18" s="168"/>
      <c r="AF18" s="169"/>
      <c r="AG18" s="108"/>
      <c r="AH18" s="170"/>
      <c r="AI18" s="171"/>
      <c r="AJ18" s="171"/>
      <c r="AK18" s="171"/>
      <c r="AL18" s="171"/>
      <c r="AM18" s="172"/>
      <c r="AN18" s="82"/>
      <c r="AO18" s="170"/>
      <c r="AP18" s="171"/>
      <c r="AQ18" s="171"/>
      <c r="AR18" s="171"/>
      <c r="AS18" s="172"/>
      <c r="AT18" s="170"/>
      <c r="AU18" s="171"/>
      <c r="AV18" s="171"/>
      <c r="AW18" s="171"/>
      <c r="AX18" s="169"/>
      <c r="AY18" s="170"/>
      <c r="AZ18" s="171"/>
      <c r="BA18" s="171"/>
      <c r="BB18" s="171"/>
      <c r="BC18" s="169"/>
      <c r="BD18" s="82"/>
      <c r="BE18" s="168"/>
      <c r="BF18" s="169"/>
    </row>
    <row r="19" spans="1:58">
      <c r="A19" s="86">
        <v>0</v>
      </c>
      <c r="B19" s="82"/>
      <c r="C19" s="166"/>
      <c r="D19" s="166"/>
      <c r="E19" s="166"/>
      <c r="F19" s="166"/>
      <c r="G19" s="166"/>
      <c r="H19" s="108"/>
      <c r="I19" s="108"/>
      <c r="J19" s="108"/>
      <c r="K19" s="108"/>
      <c r="L19" s="108"/>
      <c r="M19" s="108"/>
      <c r="N19" s="167"/>
      <c r="O19" s="167"/>
      <c r="P19" s="167"/>
      <c r="Q19" s="167"/>
      <c r="R19" s="167"/>
      <c r="S19" s="167"/>
      <c r="T19" s="167"/>
      <c r="U19" s="167"/>
      <c r="V19" s="167"/>
      <c r="W19" s="167"/>
      <c r="X19" s="167"/>
      <c r="Y19" s="167"/>
      <c r="Z19" s="167"/>
      <c r="AA19" s="167"/>
      <c r="AB19" s="167"/>
      <c r="AC19" s="167"/>
      <c r="AD19" s="108"/>
      <c r="AE19" s="108"/>
      <c r="AF19" s="108"/>
      <c r="AG19" s="108"/>
      <c r="AH19" s="166"/>
      <c r="AI19" s="166"/>
      <c r="AJ19" s="166"/>
      <c r="AK19" s="166"/>
      <c r="AL19" s="166"/>
      <c r="AM19" s="166"/>
      <c r="AN19" s="82"/>
      <c r="AO19" s="82"/>
      <c r="AP19" s="82"/>
      <c r="AQ19" s="82"/>
      <c r="AR19" s="82"/>
      <c r="AS19" s="82"/>
      <c r="AT19" s="82"/>
      <c r="AU19" s="82"/>
      <c r="AV19" s="82"/>
      <c r="AW19" s="82"/>
      <c r="AX19" s="82"/>
      <c r="AY19" s="82"/>
      <c r="AZ19" s="82"/>
      <c r="BA19" s="82"/>
      <c r="BB19" s="82"/>
      <c r="BC19" s="82"/>
      <c r="BD19" s="82"/>
      <c r="BE19" s="108"/>
      <c r="BF19" s="108"/>
    </row>
    <row r="20" spans="1:58">
      <c r="A20" s="173">
        <v>2020</v>
      </c>
      <c r="B20" s="174">
        <v>5.0657941938850662E-2</v>
      </c>
      <c r="C20" s="174">
        <v>2.1778986575942419E-2</v>
      </c>
      <c r="D20" s="174">
        <v>3.3660175909056636E-2</v>
      </c>
      <c r="E20" s="174">
        <v>2.4653467866211986E-2</v>
      </c>
      <c r="F20" s="174">
        <v>2.9693391728484623E-2</v>
      </c>
      <c r="G20" s="174">
        <v>1.5052700356711633E-2</v>
      </c>
      <c r="H20" s="175">
        <v>61.50431800746783</v>
      </c>
      <c r="I20" s="176"/>
      <c r="J20" s="174">
        <v>10.35</v>
      </c>
      <c r="K20" s="177"/>
      <c r="L20" s="178"/>
      <c r="M20" s="178"/>
      <c r="N20" s="176">
        <v>7.1039004059051534</v>
      </c>
      <c r="O20" s="176">
        <v>7.1039004059051534</v>
      </c>
      <c r="P20" s="176">
        <v>7.1039004059051534</v>
      </c>
      <c r="Q20" s="176">
        <v>7.1039004059051534</v>
      </c>
      <c r="R20" s="114"/>
      <c r="S20" s="114"/>
      <c r="T20" s="114"/>
      <c r="U20" s="114"/>
      <c r="V20" s="114"/>
      <c r="W20" s="114"/>
      <c r="X20" s="114"/>
      <c r="Y20" s="114"/>
      <c r="Z20" s="114"/>
      <c r="AA20" s="114"/>
      <c r="AB20" s="114"/>
      <c r="AC20" s="114"/>
      <c r="AD20" s="179"/>
      <c r="AE20" s="180"/>
      <c r="AF20" s="114"/>
      <c r="AG20" s="82"/>
      <c r="AH20" s="181">
        <v>1.7649999999999999E-2</v>
      </c>
      <c r="AI20" s="181">
        <v>1.7649999999999999E-2</v>
      </c>
      <c r="AJ20" s="181">
        <v>1.7649999999999999E-2</v>
      </c>
      <c r="AK20" s="181">
        <v>1.7649999999999999E-2</v>
      </c>
      <c r="AL20" s="181">
        <v>1.7649999999999999E-2</v>
      </c>
      <c r="AM20" s="181">
        <v>1.7649999999999999E-2</v>
      </c>
      <c r="AN20" s="82"/>
      <c r="AO20" s="177">
        <v>0.16364584670567703</v>
      </c>
      <c r="AP20" s="177">
        <v>0.11298344873740639</v>
      </c>
      <c r="AQ20" s="177"/>
      <c r="AR20" s="180"/>
      <c r="AS20" s="180"/>
      <c r="AT20" s="176">
        <v>10.191829400503424</v>
      </c>
      <c r="AU20" s="176">
        <v>7.7488440760381838</v>
      </c>
      <c r="AV20" s="176"/>
      <c r="AW20" s="114"/>
      <c r="AX20" s="114"/>
      <c r="AY20" s="114"/>
      <c r="AZ20" s="114"/>
      <c r="BA20" s="114"/>
      <c r="BB20" s="114"/>
      <c r="BC20" s="114"/>
      <c r="BD20" s="82"/>
      <c r="BE20" s="182"/>
      <c r="BF20" s="182"/>
    </row>
    <row r="21" spans="1:58">
      <c r="A21" s="86">
        <v>2021</v>
      </c>
      <c r="B21" s="174">
        <v>5.0496630340679159E-2</v>
      </c>
      <c r="C21" s="174">
        <v>2.0774523812147904E-2</v>
      </c>
      <c r="D21" s="174">
        <v>3.6671958512640324E-2</v>
      </c>
      <c r="E21" s="174">
        <v>2.5360863380608549E-2</v>
      </c>
      <c r="F21" s="174">
        <v>3.1203991297072728E-2</v>
      </c>
      <c r="G21" s="174">
        <v>1.4725057510190615E-2</v>
      </c>
      <c r="H21" s="175">
        <v>61.554491999605737</v>
      </c>
      <c r="I21" s="176"/>
      <c r="J21" s="174">
        <v>10.59</v>
      </c>
      <c r="K21" s="177"/>
      <c r="L21" s="178"/>
      <c r="M21" s="178"/>
      <c r="N21" s="176">
        <v>7.0370187543727054</v>
      </c>
      <c r="O21" s="176">
        <v>7.0370187543727054</v>
      </c>
      <c r="P21" s="176">
        <v>7.0370187543727054</v>
      </c>
      <c r="Q21" s="176">
        <v>7.0370187543727054</v>
      </c>
      <c r="R21" s="114"/>
      <c r="S21" s="114"/>
      <c r="T21" s="114"/>
      <c r="U21" s="114"/>
      <c r="V21" s="114"/>
      <c r="W21" s="114"/>
      <c r="X21" s="114"/>
      <c r="Y21" s="114"/>
      <c r="Z21" s="114"/>
      <c r="AA21" s="114"/>
      <c r="AB21" s="114"/>
      <c r="AC21" s="114"/>
      <c r="AD21" s="179"/>
      <c r="AE21" s="180"/>
      <c r="AF21" s="114"/>
      <c r="AG21" s="82"/>
      <c r="AH21" s="181">
        <v>1.7649999999999999E-2</v>
      </c>
      <c r="AI21" s="181">
        <v>1.7649999999999999E-2</v>
      </c>
      <c r="AJ21" s="181">
        <v>1.7649999999999999E-2</v>
      </c>
      <c r="AK21" s="181">
        <v>1.7649999999999999E-2</v>
      </c>
      <c r="AL21" s="181">
        <v>1.7649999999999999E-2</v>
      </c>
      <c r="AM21" s="181">
        <v>1.7649999999999999E-2</v>
      </c>
      <c r="AN21" s="82"/>
      <c r="AO21" s="177">
        <v>0.16712990081126292</v>
      </c>
      <c r="AP21" s="177">
        <v>0.11538888985529061</v>
      </c>
      <c r="AQ21" s="177"/>
      <c r="AR21" s="180"/>
      <c r="AS21" s="180"/>
      <c r="AT21" s="176">
        <v>10.408815567773035</v>
      </c>
      <c r="AU21" s="176">
        <v>7.9138185777450403</v>
      </c>
      <c r="AV21" s="176"/>
      <c r="AW21" s="114"/>
      <c r="AX21" s="114"/>
      <c r="AY21" s="114"/>
      <c r="AZ21" s="114"/>
      <c r="BA21" s="114"/>
      <c r="BB21" s="114"/>
      <c r="BC21" s="114"/>
      <c r="BD21" s="82"/>
      <c r="BE21" s="182"/>
      <c r="BF21" s="182"/>
    </row>
    <row r="22" spans="1:58">
      <c r="A22" s="86">
        <v>2022</v>
      </c>
      <c r="B22" s="174">
        <v>5.2798286777021565E-2</v>
      </c>
      <c r="C22" s="174">
        <v>2.0555618865197585E-2</v>
      </c>
      <c r="D22" s="174">
        <v>3.7549120660410051E-2</v>
      </c>
      <c r="E22" s="174">
        <v>2.5256144483322265E-2</v>
      </c>
      <c r="F22" s="174">
        <v>3.1489849355796205E-2</v>
      </c>
      <c r="G22" s="174">
        <v>1.4542251131073235E-2</v>
      </c>
      <c r="H22" s="175">
        <v>61.59341088280955</v>
      </c>
      <c r="I22" s="176"/>
      <c r="J22" s="174">
        <v>10.84</v>
      </c>
      <c r="K22" s="177"/>
      <c r="L22" s="178"/>
      <c r="M22" s="178"/>
      <c r="N22" s="176">
        <v>7.1097940290487101</v>
      </c>
      <c r="O22" s="176">
        <v>7.1097940290487101</v>
      </c>
      <c r="P22" s="176">
        <v>7.1097940290487101</v>
      </c>
      <c r="Q22" s="176">
        <v>7.1097940290487101</v>
      </c>
      <c r="R22" s="114"/>
      <c r="S22" s="114"/>
      <c r="T22" s="114"/>
      <c r="U22" s="114"/>
      <c r="V22" s="114"/>
      <c r="W22" s="114"/>
      <c r="X22" s="114"/>
      <c r="Y22" s="114"/>
      <c r="Z22" s="114"/>
      <c r="AA22" s="114"/>
      <c r="AB22" s="114"/>
      <c r="AC22" s="114"/>
      <c r="AD22" s="179"/>
      <c r="AE22" s="180"/>
      <c r="AF22" s="114"/>
      <c r="AG22" s="82"/>
      <c r="AH22" s="181">
        <v>1.7649999999999999E-2</v>
      </c>
      <c r="AI22" s="181">
        <v>1.7649999999999999E-2</v>
      </c>
      <c r="AJ22" s="181">
        <v>1.7649999999999999E-2</v>
      </c>
      <c r="AK22" s="181">
        <v>1.7649999999999999E-2</v>
      </c>
      <c r="AL22" s="181">
        <v>1.7649999999999999E-2</v>
      </c>
      <c r="AM22" s="181">
        <v>1.7649999999999999E-2</v>
      </c>
      <c r="AN22" s="82"/>
      <c r="AO22" s="177">
        <v>0.1698883848075454</v>
      </c>
      <c r="AP22" s="177">
        <v>0.11729338692295817</v>
      </c>
      <c r="AQ22" s="177"/>
      <c r="AR22" s="180"/>
      <c r="AS22" s="180"/>
      <c r="AT22" s="176">
        <v>10.580613379083786</v>
      </c>
      <c r="AU22" s="176">
        <v>8.0444363893408557</v>
      </c>
      <c r="AV22" s="176"/>
      <c r="AW22" s="114"/>
      <c r="AX22" s="114"/>
      <c r="AY22" s="114"/>
      <c r="AZ22" s="114"/>
      <c r="BA22" s="114"/>
      <c r="BB22" s="114"/>
      <c r="BC22" s="114"/>
      <c r="BD22" s="82"/>
      <c r="BE22" s="182"/>
      <c r="BF22" s="182"/>
    </row>
    <row r="23" spans="1:58">
      <c r="A23" s="86">
        <v>2023</v>
      </c>
      <c r="B23" s="174">
        <v>5.2958054208029896E-2</v>
      </c>
      <c r="C23" s="174">
        <v>1.9833433843054811E-2</v>
      </c>
      <c r="D23" s="174">
        <v>3.8867059977893997E-2</v>
      </c>
      <c r="E23" s="174">
        <v>2.5638779680215391E-2</v>
      </c>
      <c r="F23" s="174">
        <v>3.25135313294845E-2</v>
      </c>
      <c r="G23" s="174">
        <v>1.5016614386834883E-2</v>
      </c>
      <c r="H23" s="175">
        <v>61.64809975684458</v>
      </c>
      <c r="I23" s="176"/>
      <c r="J23" s="174">
        <v>11.1</v>
      </c>
      <c r="K23" s="177"/>
      <c r="L23" s="178"/>
      <c r="M23" s="178"/>
      <c r="N23" s="176">
        <v>7.3704800288257175</v>
      </c>
      <c r="O23" s="176">
        <v>7.3704800288257175</v>
      </c>
      <c r="P23" s="176">
        <v>7.3704800288257175</v>
      </c>
      <c r="Q23" s="176">
        <v>7.3704800288257175</v>
      </c>
      <c r="R23" s="114"/>
      <c r="S23" s="114"/>
      <c r="T23" s="114"/>
      <c r="U23" s="114"/>
      <c r="V23" s="114"/>
      <c r="W23" s="114"/>
      <c r="X23" s="114"/>
      <c r="Y23" s="114"/>
      <c r="Z23" s="114"/>
      <c r="AA23" s="114"/>
      <c r="AB23" s="114"/>
      <c r="AC23" s="114"/>
      <c r="AD23" s="179"/>
      <c r="AE23" s="180"/>
      <c r="AF23" s="114"/>
      <c r="AG23" s="82"/>
      <c r="AH23" s="181">
        <v>1.7649999999999999E-2</v>
      </c>
      <c r="AI23" s="181">
        <v>1.7649999999999999E-2</v>
      </c>
      <c r="AJ23" s="181">
        <v>1.7649999999999999E-2</v>
      </c>
      <c r="AK23" s="181">
        <v>1.7649999999999999E-2</v>
      </c>
      <c r="AL23" s="181">
        <v>1.7649999999999999E-2</v>
      </c>
      <c r="AM23" s="181">
        <v>1.7649999999999999E-2</v>
      </c>
      <c r="AN23" s="82"/>
      <c r="AO23" s="177">
        <v>0.17234657132009504</v>
      </c>
      <c r="AP23" s="177">
        <v>0.11899055428417542</v>
      </c>
      <c r="AQ23" s="177"/>
      <c r="AR23" s="180"/>
      <c r="AS23" s="180"/>
      <c r="AT23" s="176">
        <v>10.733708725374999</v>
      </c>
      <c r="AU23" s="176">
        <v>8.1608347237869836</v>
      </c>
      <c r="AV23" s="176"/>
      <c r="AW23" s="114"/>
      <c r="AX23" s="114"/>
      <c r="AY23" s="114"/>
      <c r="AZ23" s="114"/>
      <c r="BA23" s="114"/>
      <c r="BB23" s="114"/>
      <c r="BC23" s="114"/>
      <c r="BD23" s="82"/>
      <c r="BE23" s="182"/>
      <c r="BF23" s="182"/>
    </row>
    <row r="24" spans="1:58">
      <c r="A24" s="86">
        <v>2024</v>
      </c>
      <c r="B24" s="174">
        <v>5.4767612726351958E-2</v>
      </c>
      <c r="C24" s="174">
        <v>2.2791982745579493E-2</v>
      </c>
      <c r="D24" s="174">
        <v>4.3191291115706416E-2</v>
      </c>
      <c r="E24" s="174">
        <v>3.0216310587057336E-2</v>
      </c>
      <c r="F24" s="174">
        <v>3.4262745192602133E-2</v>
      </c>
      <c r="G24" s="174">
        <v>1.7082991312973902E-2</v>
      </c>
      <c r="H24" s="175">
        <v>61.690534540620988</v>
      </c>
      <c r="I24" s="176"/>
      <c r="J24" s="174">
        <v>11.36</v>
      </c>
      <c r="K24" s="177"/>
      <c r="L24" s="178"/>
      <c r="M24" s="178"/>
      <c r="N24" s="176">
        <v>7.589258172069516</v>
      </c>
      <c r="O24" s="176">
        <v>7.589258172069516</v>
      </c>
      <c r="P24" s="176">
        <v>7.589258172069516</v>
      </c>
      <c r="Q24" s="176">
        <v>7.589258172069516</v>
      </c>
      <c r="R24" s="114"/>
      <c r="S24" s="114"/>
      <c r="T24" s="114"/>
      <c r="U24" s="114"/>
      <c r="V24" s="114"/>
      <c r="W24" s="114"/>
      <c r="X24" s="114"/>
      <c r="Y24" s="114"/>
      <c r="Z24" s="114"/>
      <c r="AA24" s="114"/>
      <c r="AB24" s="114"/>
      <c r="AC24" s="114"/>
      <c r="AD24" s="179"/>
      <c r="AE24" s="180"/>
      <c r="AF24" s="114"/>
      <c r="AG24" s="82"/>
      <c r="AH24" s="181">
        <v>1.7649999999999999E-2</v>
      </c>
      <c r="AI24" s="181">
        <v>1.7649999999999999E-2</v>
      </c>
      <c r="AJ24" s="181">
        <v>1.7649999999999999E-2</v>
      </c>
      <c r="AK24" s="181">
        <v>1.7649999999999999E-2</v>
      </c>
      <c r="AL24" s="181">
        <v>1.7649999999999999E-2</v>
      </c>
      <c r="AM24" s="181">
        <v>1.7649999999999999E-2</v>
      </c>
      <c r="AN24" s="82"/>
      <c r="AO24" s="177">
        <v>0.18865128547870613</v>
      </c>
      <c r="AP24" s="177">
        <v>0.13024756369444598</v>
      </c>
      <c r="AQ24" s="177"/>
      <c r="AR24" s="180"/>
      <c r="AS24" s="180"/>
      <c r="AT24" s="176">
        <v>11.749162942354966</v>
      </c>
      <c r="AU24" s="176">
        <v>8.9328841846369222</v>
      </c>
      <c r="AV24" s="176"/>
      <c r="AW24" s="114"/>
      <c r="AX24" s="114"/>
      <c r="AY24" s="114"/>
      <c r="AZ24" s="114"/>
      <c r="BA24" s="114"/>
      <c r="BB24" s="114"/>
      <c r="BC24" s="114"/>
      <c r="BD24" s="82"/>
      <c r="BE24" s="182"/>
      <c r="BF24" s="182"/>
    </row>
    <row r="25" spans="1:58">
      <c r="A25" s="86">
        <v>2025</v>
      </c>
      <c r="B25" s="174">
        <v>5.8956831875330303E-2</v>
      </c>
      <c r="C25" s="174">
        <v>2.3593065479539217E-2</v>
      </c>
      <c r="D25" s="174">
        <v>4.0995103922659204E-2</v>
      </c>
      <c r="E25" s="174">
        <v>2.9818534947315446E-2</v>
      </c>
      <c r="F25" s="174">
        <v>3.5596252807450782E-2</v>
      </c>
      <c r="G25" s="174">
        <v>1.7496755129351713E-2</v>
      </c>
      <c r="H25" s="175">
        <v>61.738058207407377</v>
      </c>
      <c r="I25" s="176"/>
      <c r="J25" s="174">
        <v>11.63</v>
      </c>
      <c r="K25" s="177"/>
      <c r="L25" s="178"/>
      <c r="M25" s="178"/>
      <c r="N25" s="176">
        <v>7.8420545698656463</v>
      </c>
      <c r="O25" s="176">
        <v>7.8420545698656463</v>
      </c>
      <c r="P25" s="176">
        <v>7.8420545698656463</v>
      </c>
      <c r="Q25" s="176">
        <v>7.8420545698656463</v>
      </c>
      <c r="R25" s="114"/>
      <c r="S25" s="114"/>
      <c r="T25" s="114"/>
      <c r="U25" s="114"/>
      <c r="V25" s="114"/>
      <c r="W25" s="114"/>
      <c r="X25" s="114"/>
      <c r="Y25" s="114"/>
      <c r="Z25" s="114"/>
      <c r="AA25" s="114"/>
      <c r="AB25" s="114"/>
      <c r="AC25" s="114"/>
      <c r="AD25" s="179"/>
      <c r="AE25" s="180"/>
      <c r="AF25" s="114"/>
      <c r="AG25" s="82"/>
      <c r="AH25" s="181">
        <v>1.7649999999999999E-2</v>
      </c>
      <c r="AI25" s="181">
        <v>1.7649999999999999E-2</v>
      </c>
      <c r="AJ25" s="181">
        <v>1.7649999999999999E-2</v>
      </c>
      <c r="AK25" s="181">
        <v>1.7649999999999999E-2</v>
      </c>
      <c r="AL25" s="181">
        <v>1.7649999999999999E-2</v>
      </c>
      <c r="AM25" s="181">
        <v>1.7649999999999999E-2</v>
      </c>
      <c r="AN25" s="82"/>
      <c r="AO25" s="177">
        <v>0.19251508909034218</v>
      </c>
      <c r="AP25" s="177">
        <v>0.13291518933893809</v>
      </c>
      <c r="AQ25" s="177"/>
      <c r="AR25" s="180"/>
      <c r="AS25" s="180"/>
      <c r="AT25" s="176">
        <v>11.989799830119484</v>
      </c>
      <c r="AU25" s="176">
        <v>9.115840320278112</v>
      </c>
      <c r="AV25" s="176"/>
      <c r="AW25" s="114"/>
      <c r="AX25" s="114"/>
      <c r="AY25" s="114"/>
      <c r="AZ25" s="114"/>
      <c r="BA25" s="114"/>
      <c r="BB25" s="114"/>
      <c r="BC25" s="114"/>
      <c r="BD25" s="82"/>
      <c r="BE25" s="182"/>
      <c r="BF25" s="182"/>
    </row>
    <row r="26" spans="1:58">
      <c r="A26" s="86">
        <v>2026</v>
      </c>
      <c r="B26" s="174">
        <v>6.0339997573586192E-2</v>
      </c>
      <c r="C26" s="174">
        <v>2.5167653688326349E-2</v>
      </c>
      <c r="D26" s="174">
        <v>4.2640040190637316E-2</v>
      </c>
      <c r="E26" s="174">
        <v>2.9727499852219369E-2</v>
      </c>
      <c r="F26" s="174">
        <v>3.6343912492988351E-2</v>
      </c>
      <c r="G26" s="174">
        <v>1.7581957667062546E-2</v>
      </c>
      <c r="H26" s="175">
        <v>61.781279817626306</v>
      </c>
      <c r="I26" s="176"/>
      <c r="J26" s="174">
        <v>11.9</v>
      </c>
      <c r="K26" s="177"/>
      <c r="L26" s="178"/>
      <c r="M26" s="178"/>
      <c r="N26" s="176">
        <v>7.9243631938003212</v>
      </c>
      <c r="O26" s="176">
        <v>7.9243631938003212</v>
      </c>
      <c r="P26" s="176">
        <v>7.9243631938003212</v>
      </c>
      <c r="Q26" s="176">
        <v>7.9243631938003212</v>
      </c>
      <c r="R26" s="114"/>
      <c r="S26" s="114"/>
      <c r="T26" s="114"/>
      <c r="U26" s="114"/>
      <c r="V26" s="114"/>
      <c r="W26" s="114"/>
      <c r="X26" s="114"/>
      <c r="Y26" s="114"/>
      <c r="Z26" s="114"/>
      <c r="AA26" s="114"/>
      <c r="AB26" s="114"/>
      <c r="AC26" s="114"/>
      <c r="AD26" s="179"/>
      <c r="AE26" s="180"/>
      <c r="AF26" s="114"/>
      <c r="AG26" s="82"/>
      <c r="AH26" s="181">
        <v>1.7649999999999999E-2</v>
      </c>
      <c r="AI26" s="181">
        <v>1.7649999999999999E-2</v>
      </c>
      <c r="AJ26" s="181">
        <v>1.7649999999999999E-2</v>
      </c>
      <c r="AK26" s="181">
        <v>1.7649999999999999E-2</v>
      </c>
      <c r="AL26" s="181">
        <v>1.7649999999999999E-2</v>
      </c>
      <c r="AM26" s="181">
        <v>1.7649999999999999E-2</v>
      </c>
      <c r="AN26" s="82"/>
      <c r="AO26" s="177">
        <v>0.19749870551646875</v>
      </c>
      <c r="AP26" s="177">
        <v>0.13635594987361188</v>
      </c>
      <c r="AQ26" s="177"/>
      <c r="AR26" s="180"/>
      <c r="AS26" s="180"/>
      <c r="AT26" s="176">
        <v>12.300178427774824</v>
      </c>
      <c r="AU26" s="176">
        <v>9.3518210518288019</v>
      </c>
      <c r="AV26" s="176"/>
      <c r="AW26" s="114"/>
      <c r="AX26" s="114"/>
      <c r="AY26" s="114"/>
      <c r="AZ26" s="114"/>
      <c r="BA26" s="114"/>
      <c r="BB26" s="114"/>
      <c r="BC26" s="114"/>
      <c r="BD26" s="82"/>
      <c r="BE26" s="182"/>
      <c r="BF26" s="182"/>
    </row>
    <row r="27" spans="1:58">
      <c r="A27" s="86">
        <v>2027</v>
      </c>
      <c r="B27" s="174">
        <v>6.1498062018729205E-2</v>
      </c>
      <c r="C27" s="174">
        <v>2.5303804160375969E-2</v>
      </c>
      <c r="D27" s="174">
        <v>4.4089836789386751E-2</v>
      </c>
      <c r="E27" s="174">
        <v>3.0922288227286963E-2</v>
      </c>
      <c r="F27" s="174">
        <v>3.7390557696388611E-2</v>
      </c>
      <c r="G27" s="174">
        <v>1.7639234853238935E-2</v>
      </c>
      <c r="H27" s="175">
        <v>61.828075767152754</v>
      </c>
      <c r="I27" s="176"/>
      <c r="J27" s="174">
        <v>12.18</v>
      </c>
      <c r="K27" s="177"/>
      <c r="L27" s="178"/>
      <c r="M27" s="178"/>
      <c r="N27" s="176">
        <v>8.0271705396418813</v>
      </c>
      <c r="O27" s="176">
        <v>8.0271705396418813</v>
      </c>
      <c r="P27" s="176">
        <v>8.0271705396418813</v>
      </c>
      <c r="Q27" s="176">
        <v>8.0271705396418813</v>
      </c>
      <c r="R27" s="114"/>
      <c r="S27" s="114"/>
      <c r="T27" s="114"/>
      <c r="U27" s="114"/>
      <c r="V27" s="114"/>
      <c r="W27" s="114"/>
      <c r="X27" s="114"/>
      <c r="Y27" s="114"/>
      <c r="Z27" s="114"/>
      <c r="AA27" s="114"/>
      <c r="AB27" s="114"/>
      <c r="AC27" s="114"/>
      <c r="AD27" s="179"/>
      <c r="AE27" s="180"/>
      <c r="AF27" s="114"/>
      <c r="AG27" s="82"/>
      <c r="AH27" s="181">
        <v>1.7649999999999999E-2</v>
      </c>
      <c r="AI27" s="181">
        <v>1.7649999999999999E-2</v>
      </c>
      <c r="AJ27" s="181">
        <v>1.7649999999999999E-2</v>
      </c>
      <c r="AK27" s="181">
        <v>1.7649999999999999E-2</v>
      </c>
      <c r="AL27" s="181">
        <v>1.7649999999999999E-2</v>
      </c>
      <c r="AM27" s="181">
        <v>1.7649999999999999E-2</v>
      </c>
      <c r="AN27" s="82"/>
      <c r="AO27" s="177">
        <v>0.20220090632607274</v>
      </c>
      <c r="AP27" s="177">
        <v>0.13960241701481829</v>
      </c>
      <c r="AQ27" s="177"/>
      <c r="AR27" s="180"/>
      <c r="AS27" s="180"/>
      <c r="AT27" s="176">
        <v>12.593030519185284</v>
      </c>
      <c r="AU27" s="176">
        <v>9.5744763872457419</v>
      </c>
      <c r="AV27" s="176"/>
      <c r="AW27" s="114"/>
      <c r="AX27" s="114"/>
      <c r="AY27" s="114"/>
      <c r="AZ27" s="114"/>
      <c r="BA27" s="114"/>
      <c r="BB27" s="114"/>
      <c r="BC27" s="114"/>
      <c r="BD27" s="82"/>
      <c r="BE27" s="182"/>
      <c r="BF27" s="182"/>
    </row>
    <row r="28" spans="1:58">
      <c r="A28" s="86">
        <v>2028</v>
      </c>
      <c r="B28" s="174">
        <v>6.1748363362531575E-2</v>
      </c>
      <c r="C28" s="174">
        <v>2.5487553593009374E-2</v>
      </c>
      <c r="D28" s="174">
        <v>4.6137640582022355E-2</v>
      </c>
      <c r="E28" s="174">
        <v>3.1673696195114939E-2</v>
      </c>
      <c r="F28" s="174">
        <v>3.7980977359924929E-2</v>
      </c>
      <c r="G28" s="174">
        <v>1.807387355549904E-2</v>
      </c>
      <c r="H28" s="175">
        <v>61.877577829416296</v>
      </c>
      <c r="I28" s="176"/>
      <c r="J28" s="174">
        <v>12.47</v>
      </c>
      <c r="K28" s="177"/>
      <c r="L28" s="178"/>
      <c r="M28" s="178"/>
      <c r="N28" s="176">
        <v>8.0632887102130315</v>
      </c>
      <c r="O28" s="176">
        <v>8.0632887102130315</v>
      </c>
      <c r="P28" s="176">
        <v>8.0632887102130315</v>
      </c>
      <c r="Q28" s="176">
        <v>8.0632887102130315</v>
      </c>
      <c r="R28" s="114"/>
      <c r="S28" s="114"/>
      <c r="T28" s="114"/>
      <c r="U28" s="114"/>
      <c r="V28" s="114"/>
      <c r="W28" s="114"/>
      <c r="X28" s="114"/>
      <c r="Y28" s="114"/>
      <c r="Z28" s="114"/>
      <c r="AA28" s="114"/>
      <c r="AB28" s="114"/>
      <c r="AC28" s="114"/>
      <c r="AD28" s="179"/>
      <c r="AE28" s="180"/>
      <c r="AF28" s="114"/>
      <c r="AG28" s="82"/>
      <c r="AH28" s="181">
        <v>1.7649999999999999E-2</v>
      </c>
      <c r="AI28" s="181">
        <v>1.7649999999999999E-2</v>
      </c>
      <c r="AJ28" s="181">
        <v>1.7649999999999999E-2</v>
      </c>
      <c r="AK28" s="181">
        <v>1.7649999999999999E-2</v>
      </c>
      <c r="AL28" s="181">
        <v>1.7649999999999999E-2</v>
      </c>
      <c r="AM28" s="181">
        <v>1.7649999999999999E-2</v>
      </c>
      <c r="AN28" s="82"/>
      <c r="AO28" s="177">
        <v>0.20617167427284161</v>
      </c>
      <c r="AP28" s="177">
        <v>0.14234389237635789</v>
      </c>
      <c r="AQ28" s="177"/>
      <c r="AR28" s="180"/>
      <c r="AS28" s="180"/>
      <c r="AT28" s="176">
        <v>12.840329123562583</v>
      </c>
      <c r="AU28" s="176">
        <v>9.7624974235326043</v>
      </c>
      <c r="AV28" s="176"/>
      <c r="AW28" s="114"/>
      <c r="AX28" s="114"/>
      <c r="AY28" s="114"/>
      <c r="AZ28" s="114"/>
      <c r="BA28" s="114"/>
      <c r="BB28" s="114"/>
      <c r="BC28" s="114"/>
      <c r="BD28" s="82"/>
      <c r="BE28" s="182"/>
      <c r="BF28" s="183"/>
    </row>
    <row r="29" spans="1:58">
      <c r="A29" s="86">
        <v>2029</v>
      </c>
      <c r="B29" s="174">
        <v>6.0838056550064898E-2</v>
      </c>
      <c r="C29" s="174">
        <v>2.6245107555381432E-2</v>
      </c>
      <c r="D29" s="174">
        <v>4.634791132445823E-2</v>
      </c>
      <c r="E29" s="174">
        <v>3.2189782519732889E-2</v>
      </c>
      <c r="F29" s="174">
        <v>3.883011093735951E-2</v>
      </c>
      <c r="G29" s="174">
        <v>1.875102262691709E-2</v>
      </c>
      <c r="H29" s="175">
        <v>61.921062494368293</v>
      </c>
      <c r="I29" s="176"/>
      <c r="J29" s="174">
        <v>12.76</v>
      </c>
      <c r="K29" s="177"/>
      <c r="L29" s="178"/>
      <c r="M29" s="178"/>
      <c r="N29" s="176">
        <v>8.194663382866052</v>
      </c>
      <c r="O29" s="176">
        <v>8.194663382866052</v>
      </c>
      <c r="P29" s="176">
        <v>8.194663382866052</v>
      </c>
      <c r="Q29" s="176">
        <v>8.194663382866052</v>
      </c>
      <c r="R29" s="114"/>
      <c r="S29" s="114"/>
      <c r="T29" s="114"/>
      <c r="U29" s="114"/>
      <c r="V29" s="114"/>
      <c r="W29" s="114"/>
      <c r="X29" s="114"/>
      <c r="Y29" s="114"/>
      <c r="Z29" s="114"/>
      <c r="AA29" s="114"/>
      <c r="AB29" s="114"/>
      <c r="AC29" s="114"/>
      <c r="AD29" s="179"/>
      <c r="AE29" s="180"/>
      <c r="AF29" s="114"/>
      <c r="AG29" s="82"/>
      <c r="AH29" s="181">
        <v>1.7649999999999999E-2</v>
      </c>
      <c r="AI29" s="181">
        <v>1.7649999999999999E-2</v>
      </c>
      <c r="AJ29" s="181">
        <v>1.7649999999999999E-2</v>
      </c>
      <c r="AK29" s="181">
        <v>1.7649999999999999E-2</v>
      </c>
      <c r="AL29" s="181">
        <v>1.7649999999999999E-2</v>
      </c>
      <c r="AM29" s="181">
        <v>1.7649999999999999E-2</v>
      </c>
      <c r="AN29" s="82"/>
      <c r="AO29" s="177">
        <v>0.20812976142717701</v>
      </c>
      <c r="AP29" s="177">
        <v>0.14369578394023683</v>
      </c>
      <c r="AQ29" s="177"/>
      <c r="AR29" s="180"/>
      <c r="AS29" s="180"/>
      <c r="AT29" s="176">
        <v>12.962278385520916</v>
      </c>
      <c r="AU29" s="176">
        <v>9.8552154017256441</v>
      </c>
      <c r="AV29" s="176"/>
      <c r="AW29" s="114"/>
      <c r="AX29" s="114"/>
      <c r="AY29" s="114"/>
      <c r="AZ29" s="114"/>
      <c r="BA29" s="114"/>
      <c r="BB29" s="114"/>
      <c r="BC29" s="114"/>
      <c r="BD29" s="82"/>
      <c r="BE29" s="182"/>
      <c r="BF29" s="183"/>
    </row>
    <row r="30" spans="1:58">
      <c r="A30" s="86">
        <v>2030</v>
      </c>
      <c r="B30" s="174">
        <v>6.1702906274651713E-2</v>
      </c>
      <c r="C30" s="174">
        <v>2.6270550138254651E-2</v>
      </c>
      <c r="D30" s="174">
        <v>4.5514985541447381E-2</v>
      </c>
      <c r="E30" s="174">
        <v>3.2584767785623074E-2</v>
      </c>
      <c r="F30" s="174">
        <v>3.8094232203424928E-2</v>
      </c>
      <c r="G30" s="174">
        <v>1.8787892705650157E-2</v>
      </c>
      <c r="H30" s="175">
        <v>61.973736688448156</v>
      </c>
      <c r="I30" s="176"/>
      <c r="J30" s="174">
        <v>13.07</v>
      </c>
      <c r="K30" s="177"/>
      <c r="L30" s="178"/>
      <c r="M30" s="178"/>
      <c r="N30" s="176">
        <v>8.2027993544623357</v>
      </c>
      <c r="O30" s="176">
        <v>8.2027993544623357</v>
      </c>
      <c r="P30" s="176">
        <v>8.2027993544623357</v>
      </c>
      <c r="Q30" s="176">
        <v>8.2027993544623357</v>
      </c>
      <c r="R30" s="114"/>
      <c r="S30" s="114"/>
      <c r="T30" s="114"/>
      <c r="U30" s="114"/>
      <c r="V30" s="114"/>
      <c r="W30" s="114"/>
      <c r="X30" s="114"/>
      <c r="Y30" s="114"/>
      <c r="Z30" s="114"/>
      <c r="AA30" s="114"/>
      <c r="AB30" s="114"/>
      <c r="AC30" s="114"/>
      <c r="AD30" s="179"/>
      <c r="AE30" s="180"/>
      <c r="AF30" s="114"/>
      <c r="AG30" s="82"/>
      <c r="AH30" s="181">
        <v>1.7649999999999999E-2</v>
      </c>
      <c r="AI30" s="181">
        <v>1.7649999999999999E-2</v>
      </c>
      <c r="AJ30" s="181">
        <v>1.7649999999999999E-2</v>
      </c>
      <c r="AK30" s="181">
        <v>1.7649999999999999E-2</v>
      </c>
      <c r="AL30" s="181">
        <v>1.7649999999999999E-2</v>
      </c>
      <c r="AM30" s="181">
        <v>1.7649999999999999E-2</v>
      </c>
      <c r="AN30" s="82"/>
      <c r="AO30" s="177">
        <v>0.20789976063690654</v>
      </c>
      <c r="AP30" s="177">
        <v>0.14353698808308427</v>
      </c>
      <c r="AQ30" s="177"/>
      <c r="AR30" s="180"/>
      <c r="AS30" s="180"/>
      <c r="AT30" s="176">
        <v>12.947953983994042</v>
      </c>
      <c r="AU30" s="176">
        <v>9.8443245646097051</v>
      </c>
      <c r="AV30" s="176"/>
      <c r="AW30" s="114"/>
      <c r="AX30" s="114"/>
      <c r="AY30" s="114"/>
      <c r="AZ30" s="114"/>
      <c r="BA30" s="114"/>
      <c r="BB30" s="114"/>
      <c r="BC30" s="114"/>
      <c r="BD30" s="82"/>
      <c r="BE30" s="182"/>
      <c r="BF30" s="183"/>
    </row>
    <row r="31" spans="1:58">
      <c r="A31" s="86">
        <v>2031</v>
      </c>
      <c r="B31" s="174">
        <v>5.9156100563547198E-2</v>
      </c>
      <c r="C31" s="174">
        <v>2.4836472951071865E-2</v>
      </c>
      <c r="D31" s="174">
        <v>4.4711710835674663E-2</v>
      </c>
      <c r="E31" s="174">
        <v>3.2698705010606052E-2</v>
      </c>
      <c r="F31" s="174">
        <v>3.6910074013593537E-2</v>
      </c>
      <c r="G31" s="174">
        <v>1.9140520630484482E-2</v>
      </c>
      <c r="H31" s="175">
        <v>62.019225533204157</v>
      </c>
      <c r="I31" s="176"/>
      <c r="J31" s="174">
        <v>13.37</v>
      </c>
      <c r="K31" s="177"/>
      <c r="L31" s="178"/>
      <c r="M31" s="178"/>
      <c r="N31" s="176">
        <v>8.2096900046432424</v>
      </c>
      <c r="O31" s="176">
        <v>8.2096900046432424</v>
      </c>
      <c r="P31" s="176">
        <v>8.2096900046432424</v>
      </c>
      <c r="Q31" s="176">
        <v>8.2096900046432424</v>
      </c>
      <c r="R31" s="114"/>
      <c r="S31" s="114"/>
      <c r="T31" s="114"/>
      <c r="U31" s="114"/>
      <c r="V31" s="114"/>
      <c r="W31" s="114"/>
      <c r="X31" s="114"/>
      <c r="Y31" s="114"/>
      <c r="Z31" s="114"/>
      <c r="AA31" s="114"/>
      <c r="AB31" s="114"/>
      <c r="AC31" s="114"/>
      <c r="AD31" s="179"/>
      <c r="AE31" s="180"/>
      <c r="AF31" s="114"/>
      <c r="AG31" s="82"/>
      <c r="AH31" s="181">
        <v>1.7649999999999999E-2</v>
      </c>
      <c r="AI31" s="181">
        <v>1.7649999999999999E-2</v>
      </c>
      <c r="AJ31" s="181">
        <v>1.7649999999999999E-2</v>
      </c>
      <c r="AK31" s="181">
        <v>1.7649999999999999E-2</v>
      </c>
      <c r="AL31" s="181">
        <v>1.7649999999999999E-2</v>
      </c>
      <c r="AM31" s="181">
        <v>1.7649999999999999E-2</v>
      </c>
      <c r="AN31" s="82"/>
      <c r="AO31" s="177">
        <v>0.20276952841444193</v>
      </c>
      <c r="AP31" s="177">
        <v>0.13999500189164546</v>
      </c>
      <c r="AQ31" s="177"/>
      <c r="AR31" s="180"/>
      <c r="AS31" s="180"/>
      <c r="AT31" s="176">
        <v>12.628444184943877</v>
      </c>
      <c r="AU31" s="176">
        <v>9.6014013840584571</v>
      </c>
      <c r="AV31" s="176"/>
      <c r="AW31" s="114"/>
      <c r="AX31" s="114"/>
      <c r="AY31" s="114"/>
      <c r="AZ31" s="114"/>
      <c r="BA31" s="114"/>
      <c r="BB31" s="114"/>
      <c r="BC31" s="114"/>
      <c r="BD31" s="82"/>
      <c r="BE31" s="182"/>
      <c r="BF31" s="183"/>
    </row>
    <row r="32" spans="1:58">
      <c r="A32" s="86">
        <v>2032</v>
      </c>
      <c r="B32" s="174">
        <v>5.8320543486412101E-2</v>
      </c>
      <c r="C32" s="174">
        <v>2.5542114455973774E-2</v>
      </c>
      <c r="D32" s="174">
        <v>4.5353008454917729E-2</v>
      </c>
      <c r="E32" s="174">
        <v>3.3638482811829601E-2</v>
      </c>
      <c r="F32" s="174">
        <v>3.7286297126006417E-2</v>
      </c>
      <c r="G32" s="174">
        <v>1.9610709067068396E-2</v>
      </c>
      <c r="H32" s="175">
        <v>62.064743138158619</v>
      </c>
      <c r="I32" s="176"/>
      <c r="J32" s="174">
        <v>13.69</v>
      </c>
      <c r="K32" s="177"/>
      <c r="L32" s="178"/>
      <c r="M32" s="178"/>
      <c r="N32" s="176">
        <v>8.2274979084068605</v>
      </c>
      <c r="O32" s="176">
        <v>8.2274979084068605</v>
      </c>
      <c r="P32" s="176">
        <v>8.2274979084068605</v>
      </c>
      <c r="Q32" s="176">
        <v>8.2274979084068605</v>
      </c>
      <c r="R32" s="114"/>
      <c r="S32" s="114"/>
      <c r="T32" s="114"/>
      <c r="U32" s="114"/>
      <c r="V32" s="114"/>
      <c r="W32" s="114"/>
      <c r="X32" s="114"/>
      <c r="Y32" s="114"/>
      <c r="Z32" s="114"/>
      <c r="AA32" s="114"/>
      <c r="AB32" s="114"/>
      <c r="AC32" s="114"/>
      <c r="AD32" s="179"/>
      <c r="AE32" s="180"/>
      <c r="AF32" s="114"/>
      <c r="AG32" s="82"/>
      <c r="AH32" s="181">
        <v>1.7649999999999999E-2</v>
      </c>
      <c r="AI32" s="181">
        <v>1.7649999999999999E-2</v>
      </c>
      <c r="AJ32" s="181">
        <v>1.7649999999999999E-2</v>
      </c>
      <c r="AK32" s="181">
        <v>1.7649999999999999E-2</v>
      </c>
      <c r="AL32" s="181">
        <v>1.7649999999999999E-2</v>
      </c>
      <c r="AM32" s="181">
        <v>1.7649999999999999E-2</v>
      </c>
      <c r="AN32" s="82"/>
      <c r="AO32" s="177">
        <v>0.20491195099554876</v>
      </c>
      <c r="AP32" s="177">
        <v>0.14147416128822762</v>
      </c>
      <c r="AQ32" s="177"/>
      <c r="AR32" s="180"/>
      <c r="AS32" s="180"/>
      <c r="AT32" s="176">
        <v>12.761873819059177</v>
      </c>
      <c r="AU32" s="176">
        <v>9.7028478849026758</v>
      </c>
      <c r="AV32" s="176"/>
      <c r="AW32" s="114"/>
      <c r="AX32" s="114"/>
      <c r="AY32" s="114"/>
      <c r="AZ32" s="114"/>
      <c r="BA32" s="114"/>
      <c r="BB32" s="114"/>
      <c r="BC32" s="114"/>
      <c r="BD32" s="82"/>
      <c r="BE32" s="182"/>
      <c r="BF32" s="183"/>
    </row>
    <row r="33" spans="1:58">
      <c r="A33" s="86">
        <v>2033</v>
      </c>
      <c r="B33" s="174">
        <v>5.8154306212434878E-2</v>
      </c>
      <c r="C33" s="174">
        <v>2.5771364203214308E-2</v>
      </c>
      <c r="D33" s="174">
        <v>4.7347896384615638E-2</v>
      </c>
      <c r="E33" s="174">
        <v>3.5431089845140026E-2</v>
      </c>
      <c r="F33" s="174">
        <v>3.8471980186212063E-2</v>
      </c>
      <c r="G33" s="174">
        <v>2.0836267706963753E-2</v>
      </c>
      <c r="H33" s="175">
        <v>62.109640904282749</v>
      </c>
      <c r="I33" s="176"/>
      <c r="J33" s="174">
        <v>14.01</v>
      </c>
      <c r="K33" s="177"/>
      <c r="L33" s="178"/>
      <c r="M33" s="178"/>
      <c r="N33" s="176">
        <v>8.2161244860831228</v>
      </c>
      <c r="O33" s="176">
        <v>8.2161244860831228</v>
      </c>
      <c r="P33" s="176">
        <v>8.2161244860831228</v>
      </c>
      <c r="Q33" s="176">
        <v>8.2161244860831228</v>
      </c>
      <c r="R33" s="114"/>
      <c r="S33" s="114"/>
      <c r="T33" s="114"/>
      <c r="U33" s="114"/>
      <c r="V33" s="114"/>
      <c r="W33" s="114"/>
      <c r="X33" s="114"/>
      <c r="Y33" s="114"/>
      <c r="Z33" s="114"/>
      <c r="AA33" s="114"/>
      <c r="AB33" s="114"/>
      <c r="AC33" s="114"/>
      <c r="AD33" s="179"/>
      <c r="AE33" s="180"/>
      <c r="AF33" s="114"/>
      <c r="AG33" s="82"/>
      <c r="AH33" s="181">
        <v>1.7649999999999999E-2</v>
      </c>
      <c r="AI33" s="181">
        <v>1.7649999999999999E-2</v>
      </c>
      <c r="AJ33" s="181">
        <v>1.7649999999999999E-2</v>
      </c>
      <c r="AK33" s="181">
        <v>1.7649999999999999E-2</v>
      </c>
      <c r="AL33" s="181">
        <v>1.7649999999999999E-2</v>
      </c>
      <c r="AM33" s="181">
        <v>1.7649999999999999E-2</v>
      </c>
      <c r="AN33" s="82"/>
      <c r="AO33" s="177">
        <v>0.21075086105647817</v>
      </c>
      <c r="AP33" s="177">
        <v>0.14550542886288131</v>
      </c>
      <c r="AQ33" s="177"/>
      <c r="AR33" s="180"/>
      <c r="AS33" s="180"/>
      <c r="AT33" s="176">
        <v>13.125519926943021</v>
      </c>
      <c r="AU33" s="176">
        <v>9.9793278845297184</v>
      </c>
      <c r="AV33" s="176"/>
      <c r="AW33" s="114"/>
      <c r="AX33" s="114"/>
      <c r="AY33" s="114"/>
      <c r="AZ33" s="114"/>
      <c r="BA33" s="114"/>
      <c r="BB33" s="114"/>
      <c r="BC33" s="114"/>
      <c r="BD33" s="82"/>
      <c r="BE33" s="182"/>
      <c r="BF33" s="183"/>
    </row>
    <row r="34" spans="1:58">
      <c r="A34" s="86">
        <v>2034</v>
      </c>
      <c r="B34" s="174">
        <v>5.1809817856584998E-2</v>
      </c>
      <c r="C34" s="174">
        <v>2.5702443576734475E-2</v>
      </c>
      <c r="D34" s="174">
        <v>4.7419516549116254E-2</v>
      </c>
      <c r="E34" s="174">
        <v>3.5378156166981117E-2</v>
      </c>
      <c r="F34" s="174">
        <v>3.6877110173252806E-2</v>
      </c>
      <c r="G34" s="174">
        <v>2.0509384910456722E-2</v>
      </c>
      <c r="H34" s="175">
        <v>62.16041495202505</v>
      </c>
      <c r="I34" s="176"/>
      <c r="J34" s="174">
        <v>14.34</v>
      </c>
      <c r="K34" s="177"/>
      <c r="L34" s="178"/>
      <c r="M34" s="178"/>
      <c r="N34" s="176">
        <v>8.2156067249382438</v>
      </c>
      <c r="O34" s="176">
        <v>8.2156067249382438</v>
      </c>
      <c r="P34" s="176">
        <v>8.2156067249382438</v>
      </c>
      <c r="Q34" s="176">
        <v>8.2156067249382438</v>
      </c>
      <c r="R34" s="114"/>
      <c r="S34" s="114"/>
      <c r="T34" s="114"/>
      <c r="U34" s="114"/>
      <c r="V34" s="114"/>
      <c r="W34" s="114"/>
      <c r="X34" s="114"/>
      <c r="Y34" s="114"/>
      <c r="Z34" s="114"/>
      <c r="AA34" s="114"/>
      <c r="AB34" s="114"/>
      <c r="AC34" s="114"/>
      <c r="AD34" s="179"/>
      <c r="AE34" s="180"/>
      <c r="AF34" s="114"/>
      <c r="AG34" s="82"/>
      <c r="AH34" s="181">
        <v>1.7649999999999999E-2</v>
      </c>
      <c r="AI34" s="181">
        <v>1.7649999999999999E-2</v>
      </c>
      <c r="AJ34" s="181">
        <v>1.7649999999999999E-2</v>
      </c>
      <c r="AK34" s="181">
        <v>1.7649999999999999E-2</v>
      </c>
      <c r="AL34" s="181">
        <v>1.7649999999999999E-2</v>
      </c>
      <c r="AM34" s="181">
        <v>1.7649999999999999E-2</v>
      </c>
      <c r="AN34" s="82"/>
      <c r="AO34" s="177">
        <v>0.20299597495757296</v>
      </c>
      <c r="AP34" s="177">
        <v>0.14015134384539896</v>
      </c>
      <c r="AQ34" s="177"/>
      <c r="AR34" s="180"/>
      <c r="AS34" s="180"/>
      <c r="AT34" s="176">
        <v>12.642547228695888</v>
      </c>
      <c r="AU34" s="176">
        <v>9.6121239229410733</v>
      </c>
      <c r="AV34" s="176"/>
      <c r="AW34" s="114"/>
      <c r="AX34" s="114"/>
      <c r="AY34" s="114"/>
      <c r="AZ34" s="114"/>
      <c r="BA34" s="114"/>
      <c r="BB34" s="114"/>
      <c r="BC34" s="114"/>
      <c r="BD34" s="82"/>
      <c r="BE34" s="182"/>
      <c r="BF34" s="183"/>
    </row>
    <row r="35" spans="1:58">
      <c r="A35" s="86">
        <v>2035</v>
      </c>
      <c r="B35" s="174">
        <v>5.0568356363253859E-2</v>
      </c>
      <c r="C35" s="174">
        <v>2.5527562735080438E-2</v>
      </c>
      <c r="D35" s="174">
        <v>4.6382142043853582E-2</v>
      </c>
      <c r="E35" s="174">
        <v>3.474140654439168E-2</v>
      </c>
      <c r="F35" s="174">
        <v>3.6452052262950597E-2</v>
      </c>
      <c r="G35" s="174">
        <v>2.0632056288472804E-2</v>
      </c>
      <c r="H35" s="175">
        <v>62.209091862715759</v>
      </c>
      <c r="I35" s="176"/>
      <c r="J35" s="174">
        <v>14.68</v>
      </c>
      <c r="K35" s="177"/>
      <c r="L35" s="178"/>
      <c r="M35" s="178"/>
      <c r="N35" s="176">
        <v>8.1922285581512906</v>
      </c>
      <c r="O35" s="176">
        <v>8.1922285581512906</v>
      </c>
      <c r="P35" s="176">
        <v>8.1922285581512906</v>
      </c>
      <c r="Q35" s="176">
        <v>8.1922285581512906</v>
      </c>
      <c r="R35" s="114"/>
      <c r="S35" s="114"/>
      <c r="T35" s="114"/>
      <c r="U35" s="114"/>
      <c r="V35" s="114"/>
      <c r="W35" s="114"/>
      <c r="X35" s="114"/>
      <c r="Y35" s="114"/>
      <c r="Z35" s="114"/>
      <c r="AA35" s="114"/>
      <c r="AB35" s="114"/>
      <c r="AC35" s="114"/>
      <c r="AD35" s="179"/>
      <c r="AE35" s="180"/>
      <c r="AF35" s="114"/>
      <c r="AG35" s="82"/>
      <c r="AH35" s="181">
        <v>1.7649999999999999E-2</v>
      </c>
      <c r="AI35" s="181">
        <v>1.7649999999999999E-2</v>
      </c>
      <c r="AJ35" s="181">
        <v>1.7649999999999999E-2</v>
      </c>
      <c r="AK35" s="181">
        <v>1.7649999999999999E-2</v>
      </c>
      <c r="AL35" s="181">
        <v>1.7649999999999999E-2</v>
      </c>
      <c r="AM35" s="181">
        <v>1.7649999999999999E-2</v>
      </c>
      <c r="AN35" s="82"/>
      <c r="AO35" s="177">
        <v>0.19983223219863566</v>
      </c>
      <c r="AP35" s="177">
        <v>0.13796705029308154</v>
      </c>
      <c r="AQ35" s="177"/>
      <c r="AR35" s="180"/>
      <c r="AS35" s="180"/>
      <c r="AT35" s="176">
        <v>12.44550998567829</v>
      </c>
      <c r="AU35" s="176">
        <v>9.4623165808715139</v>
      </c>
      <c r="AV35" s="176"/>
      <c r="AW35" s="114"/>
      <c r="AX35" s="114"/>
      <c r="AY35" s="114"/>
      <c r="AZ35" s="114"/>
      <c r="BA35" s="114"/>
      <c r="BB35" s="114"/>
      <c r="BC35" s="114"/>
      <c r="BD35" s="82"/>
      <c r="BE35" s="182"/>
      <c r="BF35" s="183"/>
    </row>
    <row r="36" spans="1:58">
      <c r="A36" s="86">
        <v>2036</v>
      </c>
      <c r="B36" s="174">
        <v>5.7503991150442066E-2</v>
      </c>
      <c r="C36" s="174">
        <v>2.774458663934681E-2</v>
      </c>
      <c r="D36" s="174">
        <v>4.8015288065248386E-2</v>
      </c>
      <c r="E36" s="174">
        <v>3.6178233068726279E-2</v>
      </c>
      <c r="F36" s="174">
        <v>3.6981437490571943E-2</v>
      </c>
      <c r="G36" s="174">
        <v>2.3020655548152826E-2</v>
      </c>
      <c r="H36" s="175">
        <v>62.25514951017319</v>
      </c>
      <c r="I36" s="176"/>
      <c r="J36" s="174">
        <v>15.03</v>
      </c>
      <c r="K36" s="177"/>
      <c r="L36" s="178"/>
      <c r="M36" s="178"/>
      <c r="N36" s="176">
        <v>8.3710274570074859</v>
      </c>
      <c r="O36" s="176">
        <v>8.3710274570074859</v>
      </c>
      <c r="P36" s="176">
        <v>8.3710274570074859</v>
      </c>
      <c r="Q36" s="176">
        <v>8.3710274570074859</v>
      </c>
      <c r="R36" s="114"/>
      <c r="S36" s="114"/>
      <c r="T36" s="114"/>
      <c r="U36" s="114"/>
      <c r="V36" s="114"/>
      <c r="W36" s="114"/>
      <c r="X36" s="114"/>
      <c r="Y36" s="114"/>
      <c r="Z36" s="114"/>
      <c r="AA36" s="114"/>
      <c r="AB36" s="114"/>
      <c r="AC36" s="114"/>
      <c r="AD36" s="179"/>
      <c r="AE36" s="180"/>
      <c r="AF36" s="114"/>
      <c r="AG36" s="82"/>
      <c r="AH36" s="181">
        <v>1.7649999999999999E-2</v>
      </c>
      <c r="AI36" s="181">
        <v>1.7649999999999999E-2</v>
      </c>
      <c r="AJ36" s="181">
        <v>1.7649999999999999E-2</v>
      </c>
      <c r="AK36" s="181">
        <v>1.7649999999999999E-2</v>
      </c>
      <c r="AL36" s="181">
        <v>1.7649999999999999E-2</v>
      </c>
      <c r="AM36" s="181">
        <v>1.7649999999999999E-2</v>
      </c>
      <c r="AN36" s="82"/>
      <c r="AO36" s="177">
        <v>0.21395044287061021</v>
      </c>
      <c r="AP36" s="177">
        <v>0.14771446621491566</v>
      </c>
      <c r="AQ36" s="177"/>
      <c r="AR36" s="180"/>
      <c r="AS36" s="180"/>
      <c r="AT36" s="176">
        <v>13.32478921888684</v>
      </c>
      <c r="AU36" s="176">
        <v>10.130832252561909</v>
      </c>
      <c r="AV36" s="176"/>
      <c r="AW36" s="114"/>
      <c r="AX36" s="114"/>
      <c r="AY36" s="114"/>
      <c r="AZ36" s="114"/>
      <c r="BA36" s="114"/>
      <c r="BB36" s="114"/>
      <c r="BC36" s="114"/>
      <c r="BD36" s="82"/>
      <c r="BE36" s="182"/>
      <c r="BF36" s="183"/>
    </row>
    <row r="37" spans="1:58">
      <c r="A37" s="86">
        <v>2037</v>
      </c>
      <c r="B37" s="174">
        <v>5.389618617779332E-2</v>
      </c>
      <c r="C37" s="174">
        <v>2.8064128592021939E-2</v>
      </c>
      <c r="D37" s="174">
        <v>4.7573095476504429E-2</v>
      </c>
      <c r="E37" s="174">
        <v>3.619286479388964E-2</v>
      </c>
      <c r="F37" s="174">
        <v>3.7285580152173495E-2</v>
      </c>
      <c r="G37" s="174">
        <v>2.3340133537002102E-2</v>
      </c>
      <c r="H37" s="175">
        <v>62.298101219231981</v>
      </c>
      <c r="I37" s="176"/>
      <c r="J37" s="174">
        <v>15.38</v>
      </c>
      <c r="K37" s="177"/>
      <c r="L37" s="178"/>
      <c r="M37" s="178"/>
      <c r="N37" s="176">
        <v>8.3957317852398727</v>
      </c>
      <c r="O37" s="176">
        <v>8.3957317852398727</v>
      </c>
      <c r="P37" s="176">
        <v>8.3957317852398727</v>
      </c>
      <c r="Q37" s="176">
        <v>8.3957317852398727</v>
      </c>
      <c r="R37" s="114"/>
      <c r="S37" s="114"/>
      <c r="T37" s="114"/>
      <c r="U37" s="114"/>
      <c r="V37" s="114"/>
      <c r="W37" s="114"/>
      <c r="X37" s="114"/>
      <c r="Y37" s="114"/>
      <c r="Z37" s="114"/>
      <c r="AA37" s="114"/>
      <c r="AB37" s="114"/>
      <c r="AC37" s="114"/>
      <c r="AD37" s="179"/>
      <c r="AE37" s="180"/>
      <c r="AF37" s="114"/>
      <c r="AG37" s="82"/>
      <c r="AH37" s="181">
        <v>1.7649999999999999E-2</v>
      </c>
      <c r="AI37" s="181">
        <v>1.7649999999999999E-2</v>
      </c>
      <c r="AJ37" s="181">
        <v>1.7649999999999999E-2</v>
      </c>
      <c r="AK37" s="181">
        <v>1.7649999999999999E-2</v>
      </c>
      <c r="AL37" s="181">
        <v>1.7649999999999999E-2</v>
      </c>
      <c r="AM37" s="181">
        <v>1.7649999999999999E-2</v>
      </c>
      <c r="AN37" s="82"/>
      <c r="AO37" s="177">
        <v>0.21106704780399388</v>
      </c>
      <c r="AP37" s="177">
        <v>0.14572372874582085</v>
      </c>
      <c r="AQ37" s="177"/>
      <c r="AR37" s="180"/>
      <c r="AS37" s="180"/>
      <c r="AT37" s="176">
        <v>13.145211972016282</v>
      </c>
      <c r="AU37" s="176">
        <v>9.9942997390236208</v>
      </c>
      <c r="AV37" s="176"/>
      <c r="AW37" s="114"/>
      <c r="AX37" s="114"/>
      <c r="AY37" s="114"/>
      <c r="AZ37" s="114"/>
      <c r="BA37" s="114"/>
      <c r="BB37" s="114"/>
      <c r="BC37" s="114"/>
      <c r="BD37" s="82"/>
      <c r="BE37" s="182"/>
      <c r="BF37" s="183"/>
    </row>
    <row r="38" spans="1:58">
      <c r="A38" s="86">
        <v>2038</v>
      </c>
      <c r="B38" s="174">
        <v>4.7297709584406794E-2</v>
      </c>
      <c r="C38" s="174">
        <v>2.7575112537627129E-2</v>
      </c>
      <c r="D38" s="174">
        <v>4.7115092945084765E-2</v>
      </c>
      <c r="E38" s="174">
        <v>3.5701552987457641E-2</v>
      </c>
      <c r="F38" s="174">
        <v>3.6829862937554497E-2</v>
      </c>
      <c r="G38" s="174">
        <v>2.43727993266586E-2</v>
      </c>
      <c r="H38" s="175">
        <v>62.34401625997581</v>
      </c>
      <c r="I38" s="176"/>
      <c r="J38" s="174">
        <v>15.75</v>
      </c>
      <c r="K38" s="177"/>
      <c r="L38" s="178"/>
      <c r="M38" s="178"/>
      <c r="N38" s="176">
        <v>8.5226198362248198</v>
      </c>
      <c r="O38" s="176">
        <v>8.5226198362248198</v>
      </c>
      <c r="P38" s="176">
        <v>8.5226198362248198</v>
      </c>
      <c r="Q38" s="176">
        <v>8.5226198362248198</v>
      </c>
      <c r="R38" s="114"/>
      <c r="S38" s="114"/>
      <c r="T38" s="114"/>
      <c r="U38" s="114"/>
      <c r="V38" s="114"/>
      <c r="W38" s="114"/>
      <c r="X38" s="114"/>
      <c r="Y38" s="114"/>
      <c r="Z38" s="114"/>
      <c r="AA38" s="114"/>
      <c r="AB38" s="114"/>
      <c r="AC38" s="114"/>
      <c r="AD38" s="179"/>
      <c r="AE38" s="180"/>
      <c r="AF38" s="114"/>
      <c r="AG38" s="82"/>
      <c r="AH38" s="181">
        <v>1.7649999999999999E-2</v>
      </c>
      <c r="AI38" s="181">
        <v>1.7649999999999999E-2</v>
      </c>
      <c r="AJ38" s="181">
        <v>1.7649999999999999E-2</v>
      </c>
      <c r="AK38" s="181">
        <v>1.7649999999999999E-2</v>
      </c>
      <c r="AL38" s="181">
        <v>1.7649999999999999E-2</v>
      </c>
      <c r="AM38" s="181">
        <v>1.7649999999999999E-2</v>
      </c>
      <c r="AN38" s="82"/>
      <c r="AO38" s="177">
        <v>0.20411093356528659</v>
      </c>
      <c r="AP38" s="177">
        <v>0.14092112732133102</v>
      </c>
      <c r="AQ38" s="177"/>
      <c r="AR38" s="180"/>
      <c r="AS38" s="180"/>
      <c r="AT38" s="176">
        <v>12.711986619595175</v>
      </c>
      <c r="AU38" s="176">
        <v>9.6649186658345378</v>
      </c>
      <c r="AV38" s="176"/>
      <c r="AW38" s="114"/>
      <c r="AX38" s="114"/>
      <c r="AY38" s="114"/>
      <c r="AZ38" s="114"/>
      <c r="BA38" s="114"/>
      <c r="BB38" s="114"/>
      <c r="BC38" s="114"/>
      <c r="BD38" s="82"/>
      <c r="BE38" s="182"/>
      <c r="BF38" s="183"/>
    </row>
    <row r="39" spans="1:58">
      <c r="A39" s="86">
        <v>2039</v>
      </c>
      <c r="B39" s="174">
        <v>4.7117706424739482E-2</v>
      </c>
      <c r="C39" s="174">
        <v>2.7938983815805226E-2</v>
      </c>
      <c r="D39" s="174">
        <v>4.8003575818960156E-2</v>
      </c>
      <c r="E39" s="174">
        <v>3.6443572734536168E-2</v>
      </c>
      <c r="F39" s="174">
        <v>3.7273209099828043E-2</v>
      </c>
      <c r="G39" s="174">
        <v>2.503414078827014E-2</v>
      </c>
      <c r="H39" s="175">
        <v>62.391000867107458</v>
      </c>
      <c r="I39" s="176"/>
      <c r="J39" s="174">
        <v>16.121700000000001</v>
      </c>
      <c r="K39" s="177"/>
      <c r="L39" s="178"/>
      <c r="M39" s="178"/>
      <c r="N39" s="176">
        <v>8.612184815238269</v>
      </c>
      <c r="O39" s="176">
        <v>8.612184815238269</v>
      </c>
      <c r="P39" s="176">
        <v>8.612184815238269</v>
      </c>
      <c r="Q39" s="176">
        <v>8.612184815238269</v>
      </c>
      <c r="R39" s="114"/>
      <c r="S39" s="114"/>
      <c r="T39" s="114"/>
      <c r="U39" s="114"/>
      <c r="V39" s="114"/>
      <c r="W39" s="114"/>
      <c r="X39" s="114"/>
      <c r="Y39" s="114"/>
      <c r="Z39" s="114"/>
      <c r="AA39" s="114"/>
      <c r="AB39" s="114"/>
      <c r="AC39" s="114"/>
      <c r="AD39" s="179"/>
      <c r="AE39" s="180"/>
      <c r="AF39" s="114"/>
      <c r="AG39" s="82"/>
      <c r="AH39" s="181">
        <v>1.7649999999999999E-2</v>
      </c>
      <c r="AI39" s="181">
        <v>1.7649999999999999E-2</v>
      </c>
      <c r="AJ39" s="181">
        <v>1.7649999999999999E-2</v>
      </c>
      <c r="AK39" s="181">
        <v>1.7649999999999999E-2</v>
      </c>
      <c r="AL39" s="181">
        <v>1.7649999999999999E-2</v>
      </c>
      <c r="AM39" s="181">
        <v>1.7649999999999999E-2</v>
      </c>
      <c r="AN39" s="82"/>
      <c r="AO39" s="177">
        <v>0.20683287576945428</v>
      </c>
      <c r="AP39" s="177">
        <v>0.14280039540959408</v>
      </c>
      <c r="AQ39" s="177"/>
      <c r="AR39" s="180"/>
      <c r="AS39" s="180"/>
      <c r="AT39" s="176">
        <v>12.881508615670038</v>
      </c>
      <c r="AU39" s="176">
        <v>9.7938061759588706</v>
      </c>
      <c r="AV39" s="176"/>
      <c r="AW39" s="114"/>
      <c r="AX39" s="114"/>
      <c r="AY39" s="114"/>
      <c r="AZ39" s="114"/>
      <c r="BA39" s="114"/>
      <c r="BB39" s="114"/>
      <c r="BC39" s="114"/>
      <c r="BD39" s="82"/>
      <c r="BE39" s="182"/>
      <c r="BF39" s="183"/>
    </row>
    <row r="40" spans="1:58">
      <c r="A40" s="86">
        <v>2040</v>
      </c>
      <c r="B40" s="174">
        <v>4.6938388311721875E-2</v>
      </c>
      <c r="C40" s="174">
        <v>2.8307656608642682E-2</v>
      </c>
      <c r="D40" s="174">
        <v>4.8908813447370157E-2</v>
      </c>
      <c r="E40" s="174">
        <v>3.7201014592390877E-2</v>
      </c>
      <c r="F40" s="174">
        <v>3.7721892122027902E-2</v>
      </c>
      <c r="G40" s="174">
        <v>2.5713427358401399E-2</v>
      </c>
      <c r="H40" s="175">
        <v>62.438020883464233</v>
      </c>
      <c r="I40" s="176"/>
      <c r="J40" s="174">
        <v>16.502172120000001</v>
      </c>
      <c r="K40" s="177"/>
      <c r="L40" s="178"/>
      <c r="M40" s="178"/>
      <c r="N40" s="176">
        <v>8.6581173504106612</v>
      </c>
      <c r="O40" s="176">
        <v>8.6581173504106612</v>
      </c>
      <c r="P40" s="176">
        <v>8.6581173504106612</v>
      </c>
      <c r="Q40" s="176">
        <v>8.6581173504106612</v>
      </c>
      <c r="R40" s="114"/>
      <c r="S40" s="114"/>
      <c r="T40" s="114"/>
      <c r="U40" s="114"/>
      <c r="V40" s="114"/>
      <c r="W40" s="114"/>
      <c r="X40" s="114"/>
      <c r="Y40" s="114"/>
      <c r="Z40" s="114"/>
      <c r="AA40" s="114"/>
      <c r="AB40" s="114"/>
      <c r="AC40" s="114"/>
      <c r="AD40" s="179"/>
      <c r="AE40" s="180"/>
      <c r="AF40" s="114"/>
      <c r="AG40" s="82"/>
      <c r="AH40" s="181">
        <v>1.7649999999999999E-2</v>
      </c>
      <c r="AI40" s="181">
        <v>1.7649999999999999E-2</v>
      </c>
      <c r="AJ40" s="181">
        <v>1.7649999999999999E-2</v>
      </c>
      <c r="AK40" s="181">
        <v>1.7649999999999999E-2</v>
      </c>
      <c r="AL40" s="181">
        <v>1.7649999999999999E-2</v>
      </c>
      <c r="AM40" s="181">
        <v>1.7649999999999999E-2</v>
      </c>
      <c r="AN40" s="82"/>
      <c r="AO40" s="177">
        <v>0.20961164789009851</v>
      </c>
      <c r="AP40" s="177">
        <v>0.14471889969042928</v>
      </c>
      <c r="AQ40" s="177"/>
      <c r="AR40" s="180"/>
      <c r="AS40" s="180"/>
      <c r="AT40" s="176">
        <v>13.054569967159251</v>
      </c>
      <c r="AU40" s="176">
        <v>9.9253846566791353</v>
      </c>
      <c r="AV40" s="176"/>
      <c r="AW40" s="114"/>
      <c r="AX40" s="114"/>
      <c r="AY40" s="114"/>
      <c r="AZ40" s="114"/>
      <c r="BA40" s="114"/>
      <c r="BB40" s="114"/>
      <c r="BC40" s="114"/>
      <c r="BD40" s="82"/>
      <c r="BE40" s="182"/>
      <c r="BF40" s="183"/>
    </row>
    <row r="41" spans="1:58">
      <c r="A41" s="86">
        <v>2041</v>
      </c>
      <c r="B41" s="174">
        <v>4.6759752638239123E-2</v>
      </c>
      <c r="C41" s="174">
        <v>2.868119427520191E-2</v>
      </c>
      <c r="D41" s="174">
        <v>4.9831121786657606E-2</v>
      </c>
      <c r="E41" s="174">
        <v>3.7974199093597533E-2</v>
      </c>
      <c r="F41" s="174">
        <v>3.8175976247574434E-2</v>
      </c>
      <c r="G41" s="174">
        <v>2.6411145966934269E-2</v>
      </c>
      <c r="H41" s="175">
        <v>62.485076335731748</v>
      </c>
      <c r="I41" s="176"/>
      <c r="J41" s="174">
        <v>16.891623382032002</v>
      </c>
      <c r="K41" s="177"/>
      <c r="L41" s="178"/>
      <c r="M41" s="178"/>
      <c r="N41" s="176">
        <v>8.7116411493577743</v>
      </c>
      <c r="O41" s="176">
        <v>8.7116411493577743</v>
      </c>
      <c r="P41" s="176">
        <v>8.7116411493577743</v>
      </c>
      <c r="Q41" s="176">
        <v>8.7116411493577743</v>
      </c>
      <c r="R41" s="114"/>
      <c r="S41" s="114"/>
      <c r="T41" s="114"/>
      <c r="U41" s="114"/>
      <c r="V41" s="114"/>
      <c r="W41" s="114"/>
      <c r="X41" s="114"/>
      <c r="Y41" s="114"/>
      <c r="Z41" s="114"/>
      <c r="AA41" s="114"/>
      <c r="AB41" s="114"/>
      <c r="AC41" s="114"/>
      <c r="AD41" s="179"/>
      <c r="AE41" s="180"/>
      <c r="AF41" s="114"/>
      <c r="AG41" s="82"/>
      <c r="AH41" s="181">
        <v>1.7649999999999999E-2</v>
      </c>
      <c r="AI41" s="181">
        <v>1.7649999999999999E-2</v>
      </c>
      <c r="AJ41" s="181">
        <v>1.7649999999999999E-2</v>
      </c>
      <c r="AK41" s="181">
        <v>1.7649999999999999E-2</v>
      </c>
      <c r="AL41" s="181">
        <v>1.7649999999999999E-2</v>
      </c>
      <c r="AM41" s="181">
        <v>1.7649999999999999E-2</v>
      </c>
      <c r="AN41" s="82"/>
      <c r="AO41" s="177">
        <v>0.21244841403933723</v>
      </c>
      <c r="AP41" s="177">
        <v>0.14667744388360376</v>
      </c>
      <c r="AQ41" s="177"/>
      <c r="AR41" s="180"/>
      <c r="AS41" s="180"/>
      <c r="AT41" s="176">
        <v>13.231243174724142</v>
      </c>
      <c r="AU41" s="176">
        <v>10.05970923022098</v>
      </c>
      <c r="AV41" s="176"/>
      <c r="AW41" s="114"/>
      <c r="AX41" s="114"/>
      <c r="AY41" s="114"/>
      <c r="AZ41" s="114"/>
      <c r="BA41" s="114"/>
      <c r="BB41" s="114"/>
      <c r="BC41" s="114"/>
      <c r="BD41" s="82"/>
      <c r="BE41" s="182"/>
      <c r="BF41" s="183"/>
    </row>
    <row r="42" spans="1:58">
      <c r="A42" s="86">
        <v>2042</v>
      </c>
      <c r="B42" s="174">
        <v>4.6581796807098404E-2</v>
      </c>
      <c r="C42" s="174">
        <v>2.9059661010608751E-2</v>
      </c>
      <c r="D42" s="174">
        <v>5.0770822751379216E-2</v>
      </c>
      <c r="E42" s="174">
        <v>3.8763453432668987E-2</v>
      </c>
      <c r="F42" s="174">
        <v>3.8635526493229842E-2</v>
      </c>
      <c r="G42" s="174">
        <v>2.7127796756304327E-2</v>
      </c>
      <c r="H42" s="175">
        <v>62.532167250615743</v>
      </c>
      <c r="I42" s="176"/>
      <c r="J42" s="174">
        <v>17.290265693847957</v>
      </c>
      <c r="K42" s="177"/>
      <c r="L42" s="178"/>
      <c r="M42" s="178"/>
      <c r="N42" s="176">
        <v>8.8153781555449715</v>
      </c>
      <c r="O42" s="176">
        <v>8.8153781555449715</v>
      </c>
      <c r="P42" s="176">
        <v>8.8153781555449715</v>
      </c>
      <c r="Q42" s="176">
        <v>8.8153781555449715</v>
      </c>
      <c r="R42" s="114"/>
      <c r="S42" s="114"/>
      <c r="T42" s="114"/>
      <c r="U42" s="114"/>
      <c r="V42" s="114"/>
      <c r="W42" s="114"/>
      <c r="X42" s="114"/>
      <c r="Y42" s="114"/>
      <c r="Z42" s="114"/>
      <c r="AA42" s="114"/>
      <c r="AB42" s="114"/>
      <c r="AC42" s="114"/>
      <c r="AD42" s="179"/>
      <c r="AE42" s="180"/>
      <c r="AF42" s="114"/>
      <c r="AG42" s="82"/>
      <c r="AH42" s="181">
        <v>1.7649999999999999E-2</v>
      </c>
      <c r="AI42" s="181">
        <v>1.7649999999999999E-2</v>
      </c>
      <c r="AJ42" s="181">
        <v>1.7649999999999999E-2</v>
      </c>
      <c r="AK42" s="181">
        <v>1.7649999999999999E-2</v>
      </c>
      <c r="AL42" s="181">
        <v>1.7649999999999999E-2</v>
      </c>
      <c r="AM42" s="181">
        <v>1.7649999999999999E-2</v>
      </c>
      <c r="AN42" s="82"/>
      <c r="AO42" s="177">
        <v>0.21534436392755812</v>
      </c>
      <c r="AP42" s="177">
        <v>0.14867684938229861</v>
      </c>
      <c r="AQ42" s="177"/>
      <c r="AR42" s="180"/>
      <c r="AS42" s="180"/>
      <c r="AT42" s="176">
        <v>13.411602333280962</v>
      </c>
      <c r="AU42" s="176">
        <v>10.196836230921486</v>
      </c>
      <c r="AV42" s="176"/>
      <c r="AW42" s="114"/>
      <c r="AX42" s="114"/>
      <c r="AY42" s="114"/>
      <c r="AZ42" s="114"/>
      <c r="BA42" s="114"/>
      <c r="BB42" s="114"/>
      <c r="BC42" s="114"/>
      <c r="BD42" s="82"/>
      <c r="BE42" s="182"/>
      <c r="BF42" s="183"/>
    </row>
    <row r="43" spans="1:58">
      <c r="A43" s="86">
        <v>2043</v>
      </c>
      <c r="B43" s="174">
        <v>4.6404518230991135E-2</v>
      </c>
      <c r="C43" s="174">
        <v>2.944312185708485E-2</v>
      </c>
      <c r="D43" s="174">
        <v>5.1728244326663821E-2</v>
      </c>
      <c r="E43" s="174">
        <v>3.9569111604516698E-2</v>
      </c>
      <c r="F43" s="174">
        <v>3.9100608658407428E-2</v>
      </c>
      <c r="G43" s="174">
        <v>2.786389344001565E-2</v>
      </c>
      <c r="H43" s="175">
        <v>62.579293654842076</v>
      </c>
      <c r="I43" s="176"/>
      <c r="J43" s="174">
        <v>17.698315964222768</v>
      </c>
      <c r="K43" s="177"/>
      <c r="L43" s="178"/>
      <c r="M43" s="178"/>
      <c r="N43" s="176">
        <v>8.8851604243463065</v>
      </c>
      <c r="O43" s="176">
        <v>8.8851604243463065</v>
      </c>
      <c r="P43" s="176">
        <v>8.8851604243463065</v>
      </c>
      <c r="Q43" s="176">
        <v>8.8851604243463065</v>
      </c>
      <c r="R43" s="114"/>
      <c r="S43" s="114"/>
      <c r="T43" s="114"/>
      <c r="U43" s="114"/>
      <c r="V43" s="114"/>
      <c r="W43" s="114"/>
      <c r="X43" s="114"/>
      <c r="Y43" s="114"/>
      <c r="Z43" s="114"/>
      <c r="AA43" s="114"/>
      <c r="AB43" s="114"/>
      <c r="AC43" s="114"/>
      <c r="AD43" s="179"/>
      <c r="AE43" s="180"/>
      <c r="AF43" s="114"/>
      <c r="AG43" s="82"/>
      <c r="AH43" s="181">
        <v>1.7649999999999999E-2</v>
      </c>
      <c r="AI43" s="181">
        <v>1.7649999999999999E-2</v>
      </c>
      <c r="AJ43" s="181">
        <v>1.7649999999999999E-2</v>
      </c>
      <c r="AK43" s="181">
        <v>1.7649999999999999E-2</v>
      </c>
      <c r="AL43" s="181">
        <v>1.7649999999999999E-2</v>
      </c>
      <c r="AM43" s="181">
        <v>1.7649999999999999E-2</v>
      </c>
      <c r="AN43" s="82"/>
      <c r="AO43" s="177">
        <v>0.21830071345053992</v>
      </c>
      <c r="AP43" s="177">
        <v>0.15071795565846591</v>
      </c>
      <c r="AQ43" s="177"/>
      <c r="AR43" s="180"/>
      <c r="AS43" s="180"/>
      <c r="AT43" s="176">
        <v>13.595723168566694</v>
      </c>
      <c r="AU43" s="176">
        <v>10.336823233030113</v>
      </c>
      <c r="AV43" s="176"/>
      <c r="AW43" s="114"/>
      <c r="AX43" s="114"/>
      <c r="AY43" s="114"/>
      <c r="AZ43" s="114"/>
      <c r="BA43" s="114"/>
      <c r="BB43" s="114"/>
      <c r="BC43" s="114"/>
      <c r="BD43" s="82"/>
      <c r="BE43" s="182"/>
      <c r="BF43" s="183"/>
    </row>
    <row r="44" spans="1:58">
      <c r="A44" s="86">
        <v>2044</v>
      </c>
      <c r="B44" s="174">
        <v>4.6227914332455371E-2</v>
      </c>
      <c r="C44" s="174">
        <v>2.9831642715125666E-2</v>
      </c>
      <c r="D44" s="174">
        <v>5.2703720682689505E-2</v>
      </c>
      <c r="E44" s="174">
        <v>4.0391514545789875E-2</v>
      </c>
      <c r="F44" s="174">
        <v>3.9571289334592863E-2</v>
      </c>
      <c r="G44" s="174">
        <v>2.8619963670883715E-2</v>
      </c>
      <c r="H44" s="175">
        <v>62.626455575156726</v>
      </c>
      <c r="I44" s="176"/>
      <c r="J44" s="174">
        <v>18.115996220978428</v>
      </c>
      <c r="K44" s="177"/>
      <c r="L44" s="178"/>
      <c r="M44" s="178"/>
      <c r="N44" s="176">
        <v>8.9825052938712737</v>
      </c>
      <c r="O44" s="176">
        <v>8.9825052938712737</v>
      </c>
      <c r="P44" s="176">
        <v>8.9825052938712737</v>
      </c>
      <c r="Q44" s="176">
        <v>8.9825052938712737</v>
      </c>
      <c r="R44" s="114"/>
      <c r="S44" s="114"/>
      <c r="T44" s="114"/>
      <c r="U44" s="114"/>
      <c r="V44" s="114"/>
      <c r="W44" s="114"/>
      <c r="X44" s="114"/>
      <c r="Y44" s="114"/>
      <c r="Z44" s="114"/>
      <c r="AA44" s="114"/>
      <c r="AB44" s="114"/>
      <c r="AC44" s="114"/>
      <c r="AD44" s="179"/>
      <c r="AE44" s="180"/>
      <c r="AF44" s="114"/>
      <c r="AG44" s="82"/>
      <c r="AH44" s="181">
        <v>1.7649999999999999E-2</v>
      </c>
      <c r="AI44" s="181">
        <v>1.7649999999999999E-2</v>
      </c>
      <c r="AJ44" s="181">
        <v>1.7649999999999999E-2</v>
      </c>
      <c r="AK44" s="181">
        <v>1.7649999999999999E-2</v>
      </c>
      <c r="AL44" s="181">
        <v>1.7649999999999999E-2</v>
      </c>
      <c r="AM44" s="181">
        <v>1.7649999999999999E-2</v>
      </c>
      <c r="AN44" s="82"/>
      <c r="AO44" s="177">
        <v>0.22131870529054307</v>
      </c>
      <c r="AP44" s="177">
        <v>0.15280162067783043</v>
      </c>
      <c r="AQ44" s="177"/>
      <c r="AR44" s="180"/>
      <c r="AS44" s="180"/>
      <c r="AT44" s="176">
        <v>13.783683074574848</v>
      </c>
      <c r="AU44" s="176">
        <v>10.479729079171143</v>
      </c>
      <c r="AV44" s="176"/>
      <c r="AW44" s="114"/>
      <c r="AX44" s="114"/>
      <c r="AY44" s="114"/>
      <c r="AZ44" s="114"/>
      <c r="BA44" s="114"/>
      <c r="BB44" s="114"/>
      <c r="BC44" s="114"/>
      <c r="BD44" s="82"/>
      <c r="BE44" s="182"/>
      <c r="BF44" s="183"/>
    </row>
    <row r="45" spans="1:58">
      <c r="A45" s="86">
        <v>2045</v>
      </c>
      <c r="B45" s="174">
        <v>4.6051982543838361E-2</v>
      </c>
      <c r="C45" s="174">
        <v>3.0225290354825889E-2</v>
      </c>
      <c r="D45" s="174">
        <v>5.3697592291319485E-2</v>
      </c>
      <c r="E45" s="174">
        <v>4.1231010279152359E-2</v>
      </c>
      <c r="F45" s="174">
        <v>4.0047635914878914E-2</v>
      </c>
      <c r="G45" s="174">
        <v>2.9396549419270383E-2</v>
      </c>
      <c r="H45" s="175">
        <v>62.67365303832586</v>
      </c>
      <c r="I45" s="176"/>
      <c r="J45" s="174">
        <v>18.54353373179352</v>
      </c>
      <c r="K45" s="177"/>
      <c r="L45" s="178"/>
      <c r="M45" s="178"/>
      <c r="N45" s="176">
        <v>9.0618690309967871</v>
      </c>
      <c r="O45" s="176">
        <v>9.0618690309967871</v>
      </c>
      <c r="P45" s="176">
        <v>9.0618690309967871</v>
      </c>
      <c r="Q45" s="176">
        <v>9.0618690309967871</v>
      </c>
      <c r="R45" s="114"/>
      <c r="S45" s="114"/>
      <c r="T45" s="114"/>
      <c r="U45" s="114"/>
      <c r="V45" s="114"/>
      <c r="W45" s="114"/>
      <c r="X45" s="114"/>
      <c r="Y45" s="114"/>
      <c r="Z45" s="114"/>
      <c r="AA45" s="114"/>
      <c r="AB45" s="114"/>
      <c r="AC45" s="114"/>
      <c r="AD45" s="179"/>
      <c r="AE45" s="180"/>
      <c r="AF45" s="114"/>
      <c r="AG45" s="82"/>
      <c r="AH45" s="181">
        <v>1.7649999999999999E-2</v>
      </c>
      <c r="AI45" s="181">
        <v>1.7649999999999999E-2</v>
      </c>
      <c r="AJ45" s="181">
        <v>1.7649999999999999E-2</v>
      </c>
      <c r="AK45" s="181">
        <v>1.7649999999999999E-2</v>
      </c>
      <c r="AL45" s="181">
        <v>1.7649999999999999E-2</v>
      </c>
      <c r="AM45" s="181">
        <v>1.7649999999999999E-2</v>
      </c>
      <c r="AN45" s="82"/>
      <c r="AO45" s="177">
        <v>0.22439960953171476</v>
      </c>
      <c r="AP45" s="177">
        <v>0.15492872132477403</v>
      </c>
      <c r="AQ45" s="177"/>
      <c r="AR45" s="180"/>
      <c r="AS45" s="180"/>
      <c r="AT45" s="176">
        <v>13.975561151882752</v>
      </c>
      <c r="AU45" s="176">
        <v>10.625613909483892</v>
      </c>
      <c r="AV45" s="176"/>
      <c r="AW45" s="114"/>
      <c r="AX45" s="114"/>
      <c r="AY45" s="114"/>
      <c r="AZ45" s="114"/>
      <c r="BA45" s="114"/>
      <c r="BB45" s="114"/>
      <c r="BC45" s="114"/>
      <c r="BD45" s="82"/>
      <c r="BE45" s="182"/>
      <c r="BF45" s="183"/>
    </row>
    <row r="46" spans="1:58">
      <c r="A46" s="86">
        <v>2046</v>
      </c>
      <c r="B46" s="174">
        <v>4.5876720307259193E-2</v>
      </c>
      <c r="C46" s="174">
        <v>3.0624132427354418E-2</v>
      </c>
      <c r="D46" s="174">
        <v>5.471020604493744E-2</v>
      </c>
      <c r="E46" s="174">
        <v>4.2087954060558083E-2</v>
      </c>
      <c r="F46" s="174">
        <v>4.052971660361495E-2</v>
      </c>
      <c r="G46" s="174">
        <v>3.0194207361581977E-2</v>
      </c>
      <c r="H46" s="175">
        <v>62.720886071135801</v>
      </c>
      <c r="I46" s="176"/>
      <c r="J46" s="174">
        <v>18.981161127863849</v>
      </c>
      <c r="K46" s="177"/>
      <c r="L46" s="178"/>
      <c r="M46" s="178"/>
      <c r="N46" s="176">
        <v>9.1438331224224143</v>
      </c>
      <c r="O46" s="176">
        <v>9.1438331224224143</v>
      </c>
      <c r="P46" s="176">
        <v>9.1438331224224143</v>
      </c>
      <c r="Q46" s="176">
        <v>9.1438331224224143</v>
      </c>
      <c r="R46" s="114"/>
      <c r="S46" s="114"/>
      <c r="T46" s="114"/>
      <c r="U46" s="114"/>
      <c r="V46" s="114"/>
      <c r="W46" s="114"/>
      <c r="X46" s="114"/>
      <c r="Y46" s="114"/>
      <c r="Z46" s="114"/>
      <c r="AA46" s="114"/>
      <c r="AB46" s="114"/>
      <c r="AC46" s="114"/>
      <c r="AD46" s="179"/>
      <c r="AE46" s="180"/>
      <c r="AF46" s="114"/>
      <c r="AG46" s="82"/>
      <c r="AH46" s="181">
        <v>1.7649999999999999E-2</v>
      </c>
      <c r="AI46" s="181">
        <v>1.7649999999999999E-2</v>
      </c>
      <c r="AJ46" s="181">
        <v>1.7649999999999999E-2</v>
      </c>
      <c r="AK46" s="181">
        <v>1.7649999999999999E-2</v>
      </c>
      <c r="AL46" s="181">
        <v>1.7649999999999999E-2</v>
      </c>
      <c r="AM46" s="181">
        <v>1.7649999999999999E-2</v>
      </c>
      <c r="AN46" s="82"/>
      <c r="AO46" s="177">
        <v>0.22754472429015657</v>
      </c>
      <c r="AP46" s="177">
        <v>0.15710015383734352</v>
      </c>
      <c r="AQ46" s="177"/>
      <c r="AR46" s="180"/>
      <c r="AS46" s="180"/>
      <c r="AT46" s="176">
        <v>14.171438246892047</v>
      </c>
      <c r="AU46" s="176">
        <v>10.774539191457254</v>
      </c>
      <c r="AV46" s="176"/>
      <c r="AW46" s="114"/>
      <c r="AX46" s="114"/>
      <c r="AY46" s="114"/>
      <c r="AZ46" s="114"/>
      <c r="BA46" s="114"/>
      <c r="BB46" s="114"/>
      <c r="BC46" s="114"/>
      <c r="BD46" s="82"/>
      <c r="BE46" s="182"/>
      <c r="BF46" s="183"/>
    </row>
    <row r="47" spans="1:58">
      <c r="A47" s="86">
        <v>2047</v>
      </c>
      <c r="B47" s="174">
        <v>4.5702125074571574E-2</v>
      </c>
      <c r="C47" s="174">
        <v>3.1028237476580654E-2</v>
      </c>
      <c r="D47" s="174">
        <v>5.5741915377523876E-2</v>
      </c>
      <c r="E47" s="174">
        <v>4.2962708529587466E-2</v>
      </c>
      <c r="F47" s="174">
        <v>4.1017600426172571E-2</v>
      </c>
      <c r="G47" s="174">
        <v>3.1013509279309123E-2</v>
      </c>
      <c r="H47" s="175">
        <v>62.768154700393055</v>
      </c>
      <c r="I47" s="176"/>
      <c r="J47" s="174">
        <v>19.429116530481437</v>
      </c>
      <c r="K47" s="177"/>
      <c r="L47" s="178"/>
      <c r="M47" s="178"/>
      <c r="N47" s="176">
        <v>9.2286708844402447</v>
      </c>
      <c r="O47" s="176">
        <v>9.2286708844402447</v>
      </c>
      <c r="P47" s="176">
        <v>9.2286708844402447</v>
      </c>
      <c r="Q47" s="176">
        <v>9.2286708844402447</v>
      </c>
      <c r="R47" s="114"/>
      <c r="S47" s="114"/>
      <c r="T47" s="114"/>
      <c r="U47" s="114"/>
      <c r="V47" s="114"/>
      <c r="W47" s="114"/>
      <c r="X47" s="114"/>
      <c r="Y47" s="114"/>
      <c r="Z47" s="114"/>
      <c r="AA47" s="114"/>
      <c r="AB47" s="114"/>
      <c r="AC47" s="114"/>
      <c r="AD47" s="179"/>
      <c r="AE47" s="180"/>
      <c r="AF47" s="114"/>
      <c r="AG47" s="82"/>
      <c r="AH47" s="181">
        <v>1.7649999999999999E-2</v>
      </c>
      <c r="AI47" s="181">
        <v>1.7649999999999999E-2</v>
      </c>
      <c r="AJ47" s="181">
        <v>1.7649999999999999E-2</v>
      </c>
      <c r="AK47" s="181">
        <v>1.7649999999999999E-2</v>
      </c>
      <c r="AL47" s="181">
        <v>1.7649999999999999E-2</v>
      </c>
      <c r="AM47" s="181">
        <v>1.7649999999999999E-2</v>
      </c>
      <c r="AN47" s="82"/>
      <c r="AO47" s="177">
        <v>0.23075537635901602</v>
      </c>
      <c r="AP47" s="177">
        <v>0.15931683425263113</v>
      </c>
      <c r="AQ47" s="177"/>
      <c r="AR47" s="180"/>
      <c r="AS47" s="180"/>
      <c r="AT47" s="176">
        <v>14.371396992004849</v>
      </c>
      <c r="AU47" s="176">
        <v>10.9265677504756</v>
      </c>
      <c r="AV47" s="176"/>
      <c r="AW47" s="114"/>
      <c r="AX47" s="114"/>
      <c r="AY47" s="114"/>
      <c r="AZ47" s="114"/>
      <c r="BA47" s="114"/>
      <c r="BB47" s="114"/>
      <c r="BC47" s="114"/>
      <c r="BD47" s="82"/>
      <c r="BE47" s="182"/>
      <c r="BF47" s="183"/>
    </row>
    <row r="48" spans="1:58">
      <c r="A48" s="86">
        <v>2048</v>
      </c>
      <c r="B48" s="174">
        <v>4.5528194307326852E-2</v>
      </c>
      <c r="C48" s="174">
        <v>3.1437674950854269E-2</v>
      </c>
      <c r="D48" s="174">
        <v>5.6793080388015657E-2</v>
      </c>
      <c r="E48" s="174">
        <v>4.385564386290846E-2</v>
      </c>
      <c r="F48" s="174">
        <v>4.1511357238828824E-2</v>
      </c>
      <c r="G48" s="174">
        <v>3.1855042468894243E-2</v>
      </c>
      <c r="H48" s="175">
        <v>62.815458952924331</v>
      </c>
      <c r="I48" s="176"/>
      <c r="J48" s="174">
        <v>19.887643680600799</v>
      </c>
      <c r="K48" s="177"/>
      <c r="L48" s="178"/>
      <c r="M48" s="178"/>
      <c r="N48" s="176">
        <v>9.3827211855237866</v>
      </c>
      <c r="O48" s="176">
        <v>9.3827211855237866</v>
      </c>
      <c r="P48" s="176">
        <v>9.3827211855237866</v>
      </c>
      <c r="Q48" s="176">
        <v>9.3827211855237866</v>
      </c>
      <c r="R48" s="114"/>
      <c r="S48" s="114"/>
      <c r="T48" s="114"/>
      <c r="U48" s="114"/>
      <c r="V48" s="114"/>
      <c r="W48" s="114"/>
      <c r="X48" s="114"/>
      <c r="Y48" s="114"/>
      <c r="Z48" s="114"/>
      <c r="AA48" s="114"/>
      <c r="AB48" s="114"/>
      <c r="AC48" s="114"/>
      <c r="AD48" s="179"/>
      <c r="AE48" s="180"/>
      <c r="AF48" s="114"/>
      <c r="AG48" s="82"/>
      <c r="AH48" s="181">
        <v>1.7649999999999999E-2</v>
      </c>
      <c r="AI48" s="181">
        <v>1.7649999999999999E-2</v>
      </c>
      <c r="AJ48" s="181">
        <v>1.7649999999999999E-2</v>
      </c>
      <c r="AK48" s="181">
        <v>1.7649999999999999E-2</v>
      </c>
      <c r="AL48" s="181">
        <v>1.7649999999999999E-2</v>
      </c>
      <c r="AM48" s="181">
        <v>1.7649999999999999E-2</v>
      </c>
      <c r="AN48" s="82"/>
      <c r="AO48" s="177">
        <v>0.23403292186897021</v>
      </c>
      <c r="AP48" s="177">
        <v>0.16157969886278184</v>
      </c>
      <c r="AQ48" s="177"/>
      <c r="AR48" s="180"/>
      <c r="AS48" s="180"/>
      <c r="AT48" s="176">
        <v>14.575521846758527</v>
      </c>
      <c r="AU48" s="176">
        <v>11.081763801093565</v>
      </c>
      <c r="AV48" s="176"/>
      <c r="AW48" s="114"/>
      <c r="AX48" s="114"/>
      <c r="AY48" s="114"/>
      <c r="AZ48" s="114"/>
      <c r="BA48" s="114"/>
      <c r="BB48" s="114"/>
      <c r="BC48" s="114"/>
      <c r="BD48" s="82"/>
      <c r="BE48" s="182"/>
      <c r="BF48" s="183"/>
    </row>
    <row r="49" spans="1:58">
      <c r="A49" s="86">
        <v>2049</v>
      </c>
      <c r="B49" s="174">
        <v>4.5354925476737036E-2</v>
      </c>
      <c r="C49" s="174">
        <v>3.1852515214940431E-2</v>
      </c>
      <c r="D49" s="174">
        <v>5.7864067965991882E-2</v>
      </c>
      <c r="E49" s="174">
        <v>4.4767137930927105E-2</v>
      </c>
      <c r="F49" s="174">
        <v>4.2011057738768377E-2</v>
      </c>
      <c r="G49" s="174">
        <v>3.2719410162720577E-2</v>
      </c>
      <c r="H49" s="175">
        <v>62.862798855576571</v>
      </c>
      <c r="I49" s="176"/>
      <c r="J49" s="174">
        <v>20.35699207146298</v>
      </c>
      <c r="K49" s="177"/>
      <c r="L49" s="178"/>
      <c r="M49" s="178"/>
      <c r="N49" s="176">
        <v>9.5007264570157499</v>
      </c>
      <c r="O49" s="176">
        <v>9.5007264570157499</v>
      </c>
      <c r="P49" s="176">
        <v>9.5007264570157499</v>
      </c>
      <c r="Q49" s="176">
        <v>9.5007264570157499</v>
      </c>
      <c r="R49" s="114"/>
      <c r="S49" s="114"/>
      <c r="T49" s="114"/>
      <c r="U49" s="114"/>
      <c r="V49" s="114"/>
      <c r="W49" s="114"/>
      <c r="X49" s="114"/>
      <c r="Y49" s="114"/>
      <c r="Z49" s="114"/>
      <c r="AA49" s="114"/>
      <c r="AB49" s="114"/>
      <c r="AC49" s="114"/>
      <c r="AD49" s="179"/>
      <c r="AE49" s="180"/>
      <c r="AF49" s="114"/>
      <c r="AG49" s="82"/>
      <c r="AH49" s="181">
        <v>1.7649999999999999E-2</v>
      </c>
      <c r="AI49" s="181">
        <v>1.7649999999999999E-2</v>
      </c>
      <c r="AJ49" s="181">
        <v>1.7649999999999999E-2</v>
      </c>
      <c r="AK49" s="181">
        <v>1.7649999999999999E-2</v>
      </c>
      <c r="AL49" s="181">
        <v>1.7649999999999999E-2</v>
      </c>
      <c r="AM49" s="181">
        <v>1.7649999999999999E-2</v>
      </c>
      <c r="AN49" s="82"/>
      <c r="AO49" s="177">
        <v>0.23737874696447894</v>
      </c>
      <c r="AP49" s="177">
        <v>0.16388970468188843</v>
      </c>
      <c r="AQ49" s="177"/>
      <c r="AR49" s="180"/>
      <c r="AS49" s="180"/>
      <c r="AT49" s="176">
        <v>14.783899139942621</v>
      </c>
      <c r="AU49" s="176">
        <v>11.240192979057502</v>
      </c>
      <c r="AV49" s="176"/>
      <c r="AW49" s="114"/>
      <c r="AX49" s="114"/>
      <c r="AY49" s="114"/>
      <c r="AZ49" s="114"/>
      <c r="BA49" s="114"/>
      <c r="BB49" s="114"/>
      <c r="BC49" s="114"/>
      <c r="BD49" s="82"/>
      <c r="BE49" s="182"/>
      <c r="BF49" s="183"/>
    </row>
    <row r="50" spans="1:58">
      <c r="A50" s="86">
        <v>2050</v>
      </c>
      <c r="B50" s="174">
        <v>4.5182316063638088E-2</v>
      </c>
      <c r="C50" s="174">
        <v>3.227282956211245E-2</v>
      </c>
      <c r="D50" s="174">
        <v>5.8955251919729779E-2</v>
      </c>
      <c r="E50" s="174">
        <v>4.5697576457693879E-2</v>
      </c>
      <c r="F50" s="174">
        <v>4.2516773474206092E-2</v>
      </c>
      <c r="G50" s="174">
        <v>3.36072319615245E-2</v>
      </c>
      <c r="H50" s="175">
        <v>62.910174435216938</v>
      </c>
      <c r="I50" s="176"/>
      <c r="J50" s="174">
        <v>20.837417084349507</v>
      </c>
      <c r="K50" s="177"/>
      <c r="L50" s="178"/>
      <c r="M50" s="178"/>
      <c r="N50" s="176">
        <v>9.6519088617949489</v>
      </c>
      <c r="O50" s="176">
        <v>9.6519088617949489</v>
      </c>
      <c r="P50" s="176">
        <v>9.6519088617949489</v>
      </c>
      <c r="Q50" s="176">
        <v>9.6519088617949489</v>
      </c>
      <c r="R50" s="114"/>
      <c r="S50" s="114"/>
      <c r="T50" s="114"/>
      <c r="U50" s="114"/>
      <c r="V50" s="114"/>
      <c r="W50" s="114"/>
      <c r="X50" s="114"/>
      <c r="Y50" s="114"/>
      <c r="Z50" s="114"/>
      <c r="AA50" s="114"/>
      <c r="AB50" s="114"/>
      <c r="AC50" s="114"/>
      <c r="AD50" s="179"/>
      <c r="AE50" s="180"/>
      <c r="AF50" s="114"/>
      <c r="AG50" s="82"/>
      <c r="AH50" s="181">
        <v>1.7649999999999999E-2</v>
      </c>
      <c r="AI50" s="181">
        <v>1.7649999999999999E-2</v>
      </c>
      <c r="AJ50" s="181">
        <v>1.7649999999999999E-2</v>
      </c>
      <c r="AK50" s="181">
        <v>1.7649999999999999E-2</v>
      </c>
      <c r="AL50" s="181">
        <v>1.7649999999999999E-2</v>
      </c>
      <c r="AM50" s="181">
        <v>1.7649999999999999E-2</v>
      </c>
      <c r="AN50" s="82"/>
      <c r="AO50" s="177">
        <v>0.24079426849619526</v>
      </c>
      <c r="AP50" s="177">
        <v>0.16624782992404155</v>
      </c>
      <c r="AQ50" s="177"/>
      <c r="AR50" s="180"/>
      <c r="AS50" s="180"/>
      <c r="AT50" s="176">
        <v>14.996617112722014</v>
      </c>
      <c r="AU50" s="176">
        <v>11.401922374092022</v>
      </c>
      <c r="AV50" s="176"/>
      <c r="AW50" s="114"/>
      <c r="AX50" s="114"/>
      <c r="AY50" s="114"/>
      <c r="AZ50" s="114"/>
      <c r="BA50" s="114"/>
      <c r="BB50" s="114"/>
      <c r="BC50" s="114"/>
      <c r="BD50" s="82"/>
      <c r="BE50" s="182"/>
      <c r="BF50" s="183"/>
    </row>
    <row r="51" spans="1:58">
      <c r="A51" s="86">
        <v>2051</v>
      </c>
      <c r="B51" s="174">
        <v>4.5010363558453288E-2</v>
      </c>
      <c r="C51" s="174">
        <v>3.2698690226404051E-2</v>
      </c>
      <c r="D51" s="174">
        <v>6.0067013106675587E-2</v>
      </c>
      <c r="E51" s="174">
        <v>4.6647353184133544E-2</v>
      </c>
      <c r="F51" s="174">
        <v>4.3028576854631469E-2</v>
      </c>
      <c r="G51" s="174">
        <v>3.4519144278541039E-2</v>
      </c>
      <c r="H51" s="175">
        <v>62.957585718732851</v>
      </c>
      <c r="I51" s="176"/>
      <c r="J51" s="174">
        <v>21.329180127540155</v>
      </c>
      <c r="K51" s="177"/>
      <c r="L51" s="178"/>
      <c r="M51" s="178"/>
      <c r="N51" s="176">
        <v>9.751028460807774</v>
      </c>
      <c r="O51" s="176">
        <v>9.751028460807774</v>
      </c>
      <c r="P51" s="176">
        <v>9.751028460807774</v>
      </c>
      <c r="Q51" s="176">
        <v>9.751028460807774</v>
      </c>
      <c r="R51" s="114"/>
      <c r="S51" s="114"/>
      <c r="T51" s="114"/>
      <c r="U51" s="114"/>
      <c r="V51" s="114"/>
      <c r="W51" s="114"/>
      <c r="X51" s="114"/>
      <c r="Y51" s="114"/>
      <c r="Z51" s="114"/>
      <c r="AA51" s="114"/>
      <c r="AB51" s="114"/>
      <c r="AC51" s="114"/>
      <c r="AD51" s="179"/>
      <c r="AE51" s="180"/>
      <c r="AF51" s="114"/>
      <c r="AG51" s="82"/>
      <c r="AH51" s="181">
        <v>1.7649999999999999E-2</v>
      </c>
      <c r="AI51" s="181">
        <v>1.7649999999999999E-2</v>
      </c>
      <c r="AJ51" s="181">
        <v>1.7649999999999999E-2</v>
      </c>
      <c r="AK51" s="181">
        <v>1.7649999999999999E-2</v>
      </c>
      <c r="AL51" s="181">
        <v>1.7649999999999999E-2</v>
      </c>
      <c r="AM51" s="181">
        <v>1.7649999999999999E-2</v>
      </c>
      <c r="AN51" s="82"/>
      <c r="AO51" s="177">
        <v>0.24428093472993057</v>
      </c>
      <c r="AP51" s="177">
        <v>0.16865507449280953</v>
      </c>
      <c r="AQ51" s="177"/>
      <c r="AR51" s="180"/>
      <c r="AS51" s="180"/>
      <c r="AT51" s="176">
        <v>15.21376596279114</v>
      </c>
      <c r="AU51" s="176">
        <v>11.56702056347042</v>
      </c>
      <c r="AV51" s="176"/>
      <c r="AW51" s="114"/>
      <c r="AX51" s="114"/>
      <c r="AY51" s="114"/>
      <c r="AZ51" s="114"/>
      <c r="BA51" s="114"/>
      <c r="BB51" s="114"/>
      <c r="BC51" s="114"/>
      <c r="BD51" s="82"/>
      <c r="BE51" s="182"/>
      <c r="BF51" s="183"/>
    </row>
    <row r="52" spans="1:58">
      <c r="A52" s="86">
        <v>2052</v>
      </c>
      <c r="B52" s="174">
        <v>4.4839065461156666E-2</v>
      </c>
      <c r="C52" s="174">
        <v>3.3130170395023341E-2</v>
      </c>
      <c r="D52" s="174">
        <v>6.1199739566375748E-2</v>
      </c>
      <c r="E52" s="174">
        <v>4.7616870034667559E-2</v>
      </c>
      <c r="F52" s="174">
        <v>4.3546541161176344E-2</v>
      </c>
      <c r="G52" s="174">
        <v>3.5455800795701126E-2</v>
      </c>
      <c r="H52" s="175">
        <v>63.00503273303196</v>
      </c>
      <c r="I52" s="176"/>
      <c r="J52" s="174">
        <v>21.832548778550105</v>
      </c>
      <c r="K52" s="177"/>
      <c r="L52" s="178"/>
      <c r="M52" s="178"/>
      <c r="N52" s="176">
        <v>9.8511659615692739</v>
      </c>
      <c r="O52" s="176">
        <v>9.8511659615692739</v>
      </c>
      <c r="P52" s="176">
        <v>9.8511659615692739</v>
      </c>
      <c r="Q52" s="176">
        <v>9.8511659615692739</v>
      </c>
      <c r="R52" s="114"/>
      <c r="S52" s="114"/>
      <c r="T52" s="114"/>
      <c r="U52" s="114"/>
      <c r="V52" s="114"/>
      <c r="W52" s="114"/>
      <c r="X52" s="114"/>
      <c r="Y52" s="114"/>
      <c r="Z52" s="114"/>
      <c r="AA52" s="114"/>
      <c r="AB52" s="114"/>
      <c r="AC52" s="114"/>
      <c r="AD52" s="179"/>
      <c r="AE52" s="180"/>
      <c r="AF52" s="114"/>
      <c r="AG52" s="82"/>
      <c r="AH52" s="181">
        <v>1.7649999999999999E-2</v>
      </c>
      <c r="AI52" s="181">
        <v>1.7649999999999999E-2</v>
      </c>
      <c r="AJ52" s="181">
        <v>1.7649999999999999E-2</v>
      </c>
      <c r="AK52" s="181">
        <v>1.7649999999999999E-2</v>
      </c>
      <c r="AL52" s="181">
        <v>1.7649999999999999E-2</v>
      </c>
      <c r="AM52" s="181">
        <v>1.7649999999999999E-2</v>
      </c>
      <c r="AN52" s="82"/>
      <c r="AO52" s="177">
        <v>0.24784022607258024</v>
      </c>
      <c r="AP52" s="177">
        <v>0.17111246048242781</v>
      </c>
      <c r="AQ52" s="177"/>
      <c r="AR52" s="180"/>
      <c r="AS52" s="180"/>
      <c r="AT52" s="176">
        <v>15.435437889584474</v>
      </c>
      <c r="AU52" s="176">
        <v>11.7355576463882</v>
      </c>
      <c r="AV52" s="176"/>
      <c r="AW52" s="114"/>
      <c r="AX52" s="114"/>
      <c r="AY52" s="114"/>
      <c r="AZ52" s="114"/>
      <c r="BA52" s="114"/>
      <c r="BB52" s="114"/>
      <c r="BC52" s="114"/>
      <c r="BD52" s="82"/>
      <c r="BE52" s="182"/>
      <c r="BF52" s="183"/>
    </row>
    <row r="53" spans="1:58">
      <c r="A53" s="86">
        <v>2053</v>
      </c>
      <c r="B53" s="174">
        <v>4.4668419281236806E-2</v>
      </c>
      <c r="C53" s="174">
        <v>3.3567344220930509E-2</v>
      </c>
      <c r="D53" s="174">
        <v>6.23538266559149E-2</v>
      </c>
      <c r="E53" s="174">
        <v>4.8606537287299606E-2</v>
      </c>
      <c r="F53" s="174">
        <v>4.4070740557107531E-2</v>
      </c>
      <c r="G53" s="174">
        <v>3.6417872932207364E-2</v>
      </c>
      <c r="H53" s="175">
        <v>63.052515505042251</v>
      </c>
      <c r="I53" s="176"/>
      <c r="J53" s="174">
        <v>22.347796929723888</v>
      </c>
      <c r="K53" s="177"/>
      <c r="L53" s="178"/>
      <c r="M53" s="178"/>
      <c r="N53" s="176">
        <v>9.9523318173498421</v>
      </c>
      <c r="O53" s="176">
        <v>9.9523318173498421</v>
      </c>
      <c r="P53" s="176">
        <v>9.9523318173498421</v>
      </c>
      <c r="Q53" s="176">
        <v>9.9523318173498421</v>
      </c>
      <c r="R53" s="114"/>
      <c r="S53" s="114"/>
      <c r="T53" s="114"/>
      <c r="U53" s="114"/>
      <c r="V53" s="114"/>
      <c r="W53" s="114"/>
      <c r="X53" s="114"/>
      <c r="Y53" s="114"/>
      <c r="Z53" s="114"/>
      <c r="AA53" s="114"/>
      <c r="AB53" s="114"/>
      <c r="AC53" s="114"/>
      <c r="AD53" s="179"/>
      <c r="AE53" s="180"/>
      <c r="AF53" s="114"/>
      <c r="AG53" s="82"/>
      <c r="AH53" s="181">
        <v>1.7649999999999999E-2</v>
      </c>
      <c r="AI53" s="181">
        <v>1.7649999999999999E-2</v>
      </c>
      <c r="AJ53" s="181">
        <v>1.7649999999999999E-2</v>
      </c>
      <c r="AK53" s="181">
        <v>1.7649999999999999E-2</v>
      </c>
      <c r="AL53" s="181">
        <v>1.7649999999999999E-2</v>
      </c>
      <c r="AM53" s="181">
        <v>1.7649999999999999E-2</v>
      </c>
      <c r="AN53" s="82"/>
      <c r="AO53" s="177">
        <v>0.25147365581542958</v>
      </c>
      <c r="AP53" s="177">
        <v>0.17362103269098816</v>
      </c>
      <c r="AQ53" s="177"/>
      <c r="AR53" s="180"/>
      <c r="AS53" s="180"/>
      <c r="AT53" s="176">
        <v>15.661727140569486</v>
      </c>
      <c r="AU53" s="176">
        <v>11.907605279159576</v>
      </c>
      <c r="AV53" s="176"/>
      <c r="AW53" s="114"/>
      <c r="AX53" s="114"/>
      <c r="AY53" s="114"/>
      <c r="AZ53" s="114"/>
      <c r="BA53" s="114"/>
      <c r="BB53" s="114"/>
      <c r="BC53" s="114"/>
      <c r="BD53" s="82"/>
      <c r="BE53" s="182"/>
      <c r="BF53" s="183"/>
    </row>
    <row r="54" spans="1:58">
      <c r="A54" s="86">
        <v>2054</v>
      </c>
      <c r="B54" s="174">
        <v>4.4498422537660488E-2</v>
      </c>
      <c r="C54" s="174">
        <v>3.4010286835581577E-2</v>
      </c>
      <c r="D54" s="174">
        <v>6.3529677187907849E-2</v>
      </c>
      <c r="E54" s="174">
        <v>4.9616773747236109E-2</v>
      </c>
      <c r="F54" s="174">
        <v>4.4601250098445629E-2</v>
      </c>
      <c r="G54" s="174">
        <v>3.7406050325824419E-2</v>
      </c>
      <c r="H54" s="175">
        <v>63.100034061711945</v>
      </c>
      <c r="I54" s="176"/>
      <c r="J54" s="174">
        <v>22.875204937265373</v>
      </c>
      <c r="K54" s="177"/>
      <c r="L54" s="178"/>
      <c r="M54" s="178"/>
      <c r="N54" s="176">
        <v>10.054536588769</v>
      </c>
      <c r="O54" s="176">
        <v>10.054536588769</v>
      </c>
      <c r="P54" s="176">
        <v>10.054536588769</v>
      </c>
      <c r="Q54" s="176">
        <v>10.054536588769</v>
      </c>
      <c r="R54" s="114"/>
      <c r="S54" s="114"/>
      <c r="T54" s="114"/>
      <c r="U54" s="114"/>
      <c r="V54" s="114"/>
      <c r="W54" s="114"/>
      <c r="X54" s="114"/>
      <c r="Y54" s="114"/>
      <c r="Z54" s="114"/>
      <c r="AA54" s="114"/>
      <c r="AB54" s="114"/>
      <c r="AC54" s="114"/>
      <c r="AD54" s="179"/>
      <c r="AE54" s="180"/>
      <c r="AF54" s="114"/>
      <c r="AG54" s="82"/>
      <c r="AH54" s="181">
        <v>1.7649999999999999E-2</v>
      </c>
      <c r="AI54" s="181">
        <v>1.7649999999999999E-2</v>
      </c>
      <c r="AJ54" s="181">
        <v>1.7649999999999999E-2</v>
      </c>
      <c r="AK54" s="181">
        <v>1.7649999999999999E-2</v>
      </c>
      <c r="AL54" s="181">
        <v>1.7649999999999999E-2</v>
      </c>
      <c r="AM54" s="181">
        <v>1.7649999999999999E-2</v>
      </c>
      <c r="AN54" s="82"/>
      <c r="AO54" s="177">
        <v>0.25518277089526448</v>
      </c>
      <c r="AP54" s="177">
        <v>0.17618185914592033</v>
      </c>
      <c r="AQ54" s="177"/>
      <c r="AR54" s="180"/>
      <c r="AS54" s="180"/>
      <c r="AT54" s="176">
        <v>15.892730058648436</v>
      </c>
      <c r="AU54" s="176">
        <v>12.083236711257054</v>
      </c>
      <c r="AV54" s="176"/>
      <c r="AW54" s="114"/>
      <c r="AX54" s="114"/>
      <c r="AY54" s="114"/>
      <c r="AZ54" s="114"/>
      <c r="BA54" s="114"/>
      <c r="BB54" s="114"/>
      <c r="BC54" s="114"/>
      <c r="BD54" s="82"/>
      <c r="BE54" s="182"/>
      <c r="BF54" s="183"/>
    </row>
    <row r="55" spans="1:58">
      <c r="A55" s="86">
        <v>2055</v>
      </c>
      <c r="B55" s="174">
        <v>4.4329072758836699E-2</v>
      </c>
      <c r="C55" s="174">
        <v>3.4459074361840265E-2</v>
      </c>
      <c r="D55" s="174">
        <v>6.4727701571093907E-2</v>
      </c>
      <c r="E55" s="174">
        <v>5.0648006924115287E-2</v>
      </c>
      <c r="F55" s="174">
        <v>4.5138145744711686E-2</v>
      </c>
      <c r="G55" s="174">
        <v>3.8421041327228879E-2</v>
      </c>
      <c r="H55" s="175">
        <v>63.147588430009606</v>
      </c>
      <c r="I55" s="176"/>
      <c r="J55" s="174">
        <v>23.415059773784836</v>
      </c>
      <c r="K55" s="177"/>
      <c r="L55" s="178"/>
      <c r="M55" s="178"/>
      <c r="N55" s="176">
        <v>10.157790944897808</v>
      </c>
      <c r="O55" s="176">
        <v>10.157790944897808</v>
      </c>
      <c r="P55" s="176">
        <v>10.157790944897808</v>
      </c>
      <c r="Q55" s="176">
        <v>10.157790944897808</v>
      </c>
      <c r="R55" s="114"/>
      <c r="S55" s="114"/>
      <c r="T55" s="114"/>
      <c r="U55" s="114"/>
      <c r="V55" s="114"/>
      <c r="W55" s="114"/>
      <c r="X55" s="114"/>
      <c r="Y55" s="114"/>
      <c r="Z55" s="114"/>
      <c r="AA55" s="114"/>
      <c r="AB55" s="114"/>
      <c r="AC55" s="114"/>
      <c r="AD55" s="179"/>
      <c r="AE55" s="180"/>
      <c r="AF55" s="114"/>
      <c r="AG55" s="82"/>
      <c r="AH55" s="181">
        <v>1.7649999999999999E-2</v>
      </c>
      <c r="AI55" s="181">
        <v>1.7649999999999999E-2</v>
      </c>
      <c r="AJ55" s="181">
        <v>1.7649999999999999E-2</v>
      </c>
      <c r="AK55" s="181">
        <v>1.7649999999999999E-2</v>
      </c>
      <c r="AL55" s="181">
        <v>1.7649999999999999E-2</v>
      </c>
      <c r="AM55" s="181">
        <v>1.7649999999999999E-2</v>
      </c>
      <c r="AN55" s="82"/>
      <c r="AO55" s="177">
        <v>0.2589691526737285</v>
      </c>
      <c r="AP55" s="177">
        <v>0.17879603164207145</v>
      </c>
      <c r="AQ55" s="177"/>
      <c r="AR55" s="180"/>
      <c r="AS55" s="180"/>
      <c r="AT55" s="176">
        <v>16.12854513069659</v>
      </c>
      <c r="AU55" s="176">
        <v>12.262526822215015</v>
      </c>
      <c r="AV55" s="176"/>
      <c r="AW55" s="114"/>
      <c r="AX55" s="114"/>
      <c r="AY55" s="114"/>
      <c r="AZ55" s="114"/>
      <c r="BA55" s="114"/>
      <c r="BB55" s="114"/>
      <c r="BC55" s="114"/>
      <c r="BD55" s="82"/>
      <c r="BE55" s="182"/>
      <c r="BF55" s="183"/>
    </row>
    <row r="56" spans="1:58">
      <c r="A56" s="86">
        <v>2056</v>
      </c>
      <c r="B56" s="174">
        <v>4.416036748258071E-2</v>
      </c>
      <c r="C56" s="174">
        <v>3.4913783927060259E-2</v>
      </c>
      <c r="D56" s="174">
        <v>6.5948317953582317E-2</v>
      </c>
      <c r="E56" s="174">
        <v>5.1700673212919768E-2</v>
      </c>
      <c r="F56" s="174">
        <v>4.5681504369803297E-2</v>
      </c>
      <c r="G56" s="174">
        <v>3.9463573507773041E-2</v>
      </c>
      <c r="H56" s="175">
        <v>63.19517863692414</v>
      </c>
      <c r="I56" s="176"/>
      <c r="J56" s="174">
        <v>23.967655184446159</v>
      </c>
      <c r="K56" s="177"/>
      <c r="L56" s="178"/>
      <c r="M56" s="178"/>
      <c r="N56" s="176">
        <v>10.262105664372598</v>
      </c>
      <c r="O56" s="176">
        <v>10.262105664372598</v>
      </c>
      <c r="P56" s="176">
        <v>10.262105664372598</v>
      </c>
      <c r="Q56" s="176">
        <v>10.262105664372598</v>
      </c>
      <c r="R56" s="114"/>
      <c r="S56" s="114"/>
      <c r="T56" s="114"/>
      <c r="U56" s="114"/>
      <c r="V56" s="114"/>
      <c r="W56" s="114"/>
      <c r="X56" s="114"/>
      <c r="Y56" s="114"/>
      <c r="Z56" s="114"/>
      <c r="AA56" s="114"/>
      <c r="AB56" s="114"/>
      <c r="AC56" s="114"/>
      <c r="AD56" s="179"/>
      <c r="AE56" s="180"/>
      <c r="AF56" s="114"/>
      <c r="AG56" s="82"/>
      <c r="AH56" s="181">
        <v>1.7649999999999999E-2</v>
      </c>
      <c r="AI56" s="181">
        <v>1.7649999999999999E-2</v>
      </c>
      <c r="AJ56" s="181">
        <v>1.7649999999999999E-2</v>
      </c>
      <c r="AK56" s="181">
        <v>1.7649999999999999E-2</v>
      </c>
      <c r="AL56" s="181">
        <v>1.7649999999999999E-2</v>
      </c>
      <c r="AM56" s="181">
        <v>1.7649999999999999E-2</v>
      </c>
      <c r="AN56" s="82"/>
      <c r="AO56" s="177">
        <v>0.26283441773537419</v>
      </c>
      <c r="AP56" s="177">
        <v>0.18146466629269217</v>
      </c>
      <c r="AQ56" s="177"/>
      <c r="AR56" s="180"/>
      <c r="AS56" s="180"/>
      <c r="AT56" s="176">
        <v>16.369273037264676</v>
      </c>
      <c r="AU56" s="176">
        <v>12.445552159418465</v>
      </c>
      <c r="AV56" s="176"/>
      <c r="AW56" s="114"/>
      <c r="AX56" s="114"/>
      <c r="AY56" s="114"/>
      <c r="AZ56" s="114"/>
      <c r="BA56" s="114"/>
      <c r="BB56" s="114"/>
      <c r="BC56" s="114"/>
      <c r="BD56" s="82"/>
      <c r="BE56" s="182"/>
      <c r="BF56" s="183"/>
    </row>
    <row r="57" spans="1:58">
      <c r="A57" s="86">
        <v>2057</v>
      </c>
      <c r="B57" s="174">
        <v>4.3992304256078182E-2</v>
      </c>
      <c r="C57" s="174">
        <v>3.5374493676340088E-2</v>
      </c>
      <c r="D57" s="174">
        <v>6.7191952368799143E-2</v>
      </c>
      <c r="E57" s="174">
        <v>5.2775218078649197E-2</v>
      </c>
      <c r="F57" s="174">
        <v>4.6231403773001556E-2</v>
      </c>
      <c r="G57" s="174">
        <v>4.0534394181026528E-2</v>
      </c>
      <c r="H57" s="175">
        <v>63.242804709464743</v>
      </c>
      <c r="I57" s="176"/>
      <c r="J57" s="174">
        <v>24.533291846799088</v>
      </c>
      <c r="K57" s="177"/>
      <c r="L57" s="178"/>
      <c r="M57" s="178"/>
      <c r="N57" s="176">
        <v>10.367491636520155</v>
      </c>
      <c r="O57" s="176">
        <v>10.367491636520155</v>
      </c>
      <c r="P57" s="176">
        <v>10.367491636520155</v>
      </c>
      <c r="Q57" s="176">
        <v>10.367491636520155</v>
      </c>
      <c r="R57" s="114"/>
      <c r="S57" s="114"/>
      <c r="T57" s="114"/>
      <c r="U57" s="114"/>
      <c r="V57" s="114"/>
      <c r="W57" s="114"/>
      <c r="X57" s="114"/>
      <c r="Y57" s="114"/>
      <c r="Z57" s="114"/>
      <c r="AA57" s="114"/>
      <c r="AB57" s="114"/>
      <c r="AC57" s="114"/>
      <c r="AD57" s="179"/>
      <c r="AE57" s="180"/>
      <c r="AF57" s="114"/>
      <c r="AG57" s="82"/>
      <c r="AH57" s="181">
        <v>1.7649999999999999E-2</v>
      </c>
      <c r="AI57" s="181">
        <v>1.7649999999999999E-2</v>
      </c>
      <c r="AJ57" s="181">
        <v>1.7649999999999999E-2</v>
      </c>
      <c r="AK57" s="181">
        <v>1.7649999999999999E-2</v>
      </c>
      <c r="AL57" s="181">
        <v>1.7649999999999999E-2</v>
      </c>
      <c r="AM57" s="181">
        <v>1.7649999999999999E-2</v>
      </c>
      <c r="AN57" s="82"/>
      <c r="AO57" s="177">
        <v>0.26678021870487018</v>
      </c>
      <c r="AP57" s="177">
        <v>0.18418890409364819</v>
      </c>
      <c r="AQ57" s="177"/>
      <c r="AR57" s="180"/>
      <c r="AS57" s="180"/>
      <c r="AT57" s="176">
        <v>16.615016703474382</v>
      </c>
      <c r="AU57" s="176">
        <v>12.632390976798877</v>
      </c>
      <c r="AV57" s="176"/>
      <c r="AW57" s="114"/>
      <c r="AX57" s="114"/>
      <c r="AY57" s="114"/>
      <c r="AZ57" s="114"/>
      <c r="BA57" s="114"/>
      <c r="BB57" s="114"/>
      <c r="BC57" s="114"/>
      <c r="BD57" s="82"/>
      <c r="BE57" s="182"/>
      <c r="BF57" s="183"/>
    </row>
    <row r="58" spans="1:58">
      <c r="A58" s="86">
        <v>2058</v>
      </c>
      <c r="B58" s="174">
        <v>4.382488063584962E-2</v>
      </c>
      <c r="C58" s="174">
        <v>3.584128278595293E-2</v>
      </c>
      <c r="D58" s="174">
        <v>6.8459038884186293E-2</v>
      </c>
      <c r="E58" s="174">
        <v>5.3872096244831226E-2</v>
      </c>
      <c r="F58" s="174">
        <v>4.6787922690110513E-2</v>
      </c>
      <c r="G58" s="174">
        <v>4.1634270938469685E-2</v>
      </c>
      <c r="H58" s="175">
        <v>63.290466674660983</v>
      </c>
      <c r="I58" s="176"/>
      <c r="J58" s="174">
        <v>25.112277534383548</v>
      </c>
      <c r="K58" s="177"/>
      <c r="L58" s="178"/>
      <c r="M58" s="178"/>
      <c r="N58" s="176">
        <v>10.473959862494432</v>
      </c>
      <c r="O58" s="176">
        <v>10.473959862494432</v>
      </c>
      <c r="P58" s="176">
        <v>10.473959862494432</v>
      </c>
      <c r="Q58" s="176">
        <v>10.473959862494432</v>
      </c>
      <c r="R58" s="114"/>
      <c r="S58" s="114"/>
      <c r="T58" s="114"/>
      <c r="U58" s="114"/>
      <c r="V58" s="114"/>
      <c r="W58" s="114"/>
      <c r="X58" s="114"/>
      <c r="Y58" s="114"/>
      <c r="Z58" s="114"/>
      <c r="AA58" s="114"/>
      <c r="AB58" s="114"/>
      <c r="AC58" s="114"/>
      <c r="AD58" s="179"/>
      <c r="AE58" s="180"/>
      <c r="AF58" s="114"/>
      <c r="AG58" s="82"/>
      <c r="AH58" s="181">
        <v>1.7649999999999999E-2</v>
      </c>
      <c r="AI58" s="181">
        <v>1.7649999999999999E-2</v>
      </c>
      <c r="AJ58" s="181">
        <v>1.7649999999999999E-2</v>
      </c>
      <c r="AK58" s="181">
        <v>1.7649999999999999E-2</v>
      </c>
      <c r="AL58" s="181">
        <v>1.7649999999999999E-2</v>
      </c>
      <c r="AM58" s="181">
        <v>1.7649999999999999E-2</v>
      </c>
      <c r="AN58" s="82"/>
      <c r="AO58" s="177">
        <v>0.27080824508383661</v>
      </c>
      <c r="AP58" s="177">
        <v>0.18696991150118347</v>
      </c>
      <c r="AQ58" s="177"/>
      <c r="AR58" s="180"/>
      <c r="AS58" s="180"/>
      <c r="AT58" s="176">
        <v>16.865881351136284</v>
      </c>
      <c r="AU58" s="176">
        <v>12.823123274459425</v>
      </c>
      <c r="AV58" s="176"/>
      <c r="AW58" s="114"/>
      <c r="AX58" s="114"/>
      <c r="AY58" s="114"/>
      <c r="AZ58" s="114"/>
      <c r="BA58" s="114"/>
      <c r="BB58" s="114"/>
      <c r="BC58" s="114"/>
      <c r="BD58" s="82"/>
      <c r="BE58" s="182"/>
      <c r="BF58" s="183"/>
    </row>
    <row r="59" spans="1:58">
      <c r="A59" s="86">
        <v>2059</v>
      </c>
      <c r="B59" s="174">
        <v>4.365809418771479E-2</v>
      </c>
      <c r="C59" s="174">
        <v>3.6314231476953611E-2</v>
      </c>
      <c r="D59" s="174">
        <v>6.9750019752704673E-2</v>
      </c>
      <c r="E59" s="174">
        <v>5.4991771885950336E-2</v>
      </c>
      <c r="F59" s="174">
        <v>4.7351140804730775E-2</v>
      </c>
      <c r="G59" s="174">
        <v>4.2763992199722642E-2</v>
      </c>
      <c r="H59" s="175">
        <v>63.338164559562834</v>
      </c>
      <c r="I59" s="176"/>
      <c r="J59" s="174">
        <v>25.704927284195001</v>
      </c>
      <c r="K59" s="177"/>
      <c r="L59" s="178"/>
      <c r="M59" s="178"/>
      <c r="N59" s="176">
        <v>10.58152145642496</v>
      </c>
      <c r="O59" s="176">
        <v>10.58152145642496</v>
      </c>
      <c r="P59" s="176">
        <v>10.58152145642496</v>
      </c>
      <c r="Q59" s="176">
        <v>10.58152145642496</v>
      </c>
      <c r="R59" s="114"/>
      <c r="S59" s="114"/>
      <c r="T59" s="114"/>
      <c r="U59" s="114"/>
      <c r="V59" s="114"/>
      <c r="W59" s="114"/>
      <c r="X59" s="114"/>
      <c r="Y59" s="114"/>
      <c r="Z59" s="114"/>
      <c r="AA59" s="114"/>
      <c r="AB59" s="114"/>
      <c r="AC59" s="114"/>
      <c r="AD59" s="179"/>
      <c r="AE59" s="180"/>
      <c r="AF59" s="114"/>
      <c r="AG59" s="82"/>
      <c r="AH59" s="181">
        <v>1.7649999999999999E-2</v>
      </c>
      <c r="AI59" s="181">
        <v>1.7649999999999999E-2</v>
      </c>
      <c r="AJ59" s="181">
        <v>1.7649999999999999E-2</v>
      </c>
      <c r="AK59" s="181">
        <v>1.7649999999999999E-2</v>
      </c>
      <c r="AL59" s="181">
        <v>1.7649999999999999E-2</v>
      </c>
      <c r="AM59" s="181">
        <v>1.7649999999999999E-2</v>
      </c>
      <c r="AN59" s="82"/>
      <c r="AO59" s="177">
        <v>0.27492022410779327</v>
      </c>
      <c r="AP59" s="177">
        <v>0.18980888102356966</v>
      </c>
      <c r="AQ59" s="177"/>
      <c r="AR59" s="180"/>
      <c r="AS59" s="180"/>
      <c r="AT59" s="176">
        <v>17.12197455212041</v>
      </c>
      <c r="AU59" s="176">
        <v>13.0178308392526</v>
      </c>
      <c r="AV59" s="176"/>
      <c r="AW59" s="114"/>
      <c r="AX59" s="114"/>
      <c r="AY59" s="114"/>
      <c r="AZ59" s="114"/>
      <c r="BA59" s="114"/>
      <c r="BB59" s="114"/>
      <c r="BC59" s="114"/>
      <c r="BD59" s="82"/>
      <c r="BE59" s="182"/>
      <c r="BF59" s="183"/>
    </row>
  </sheetData>
  <conditionalFormatting sqref="AO16:AX16">
    <cfRule type="cellIs" dxfId="6" priority="5" stopIfTrue="1" operator="equal">
      <formula>0</formula>
    </cfRule>
  </conditionalFormatting>
  <conditionalFormatting sqref="N14">
    <cfRule type="cellIs" dxfId="5" priority="6" stopIfTrue="1" operator="notEqual">
      <formula>1</formula>
    </cfRule>
  </conditionalFormatting>
  <conditionalFormatting sqref="G14">
    <cfRule type="cellIs" dxfId="4" priority="7" stopIfTrue="1" operator="notEqual">
      <formula>1</formula>
    </cfRule>
  </conditionalFormatting>
  <conditionalFormatting sqref="AY16:BC16">
    <cfRule type="cellIs" dxfId="3" priority="4" stopIfTrue="1" operator="equal">
      <formula>0</formula>
    </cfRule>
  </conditionalFormatting>
  <conditionalFormatting sqref="AO4:AQ4">
    <cfRule type="cellIs" dxfId="2" priority="3" stopIfTrue="1" operator="equal">
      <formula>0</formula>
    </cfRule>
  </conditionalFormatting>
  <conditionalFormatting sqref="AT4:AV4">
    <cfRule type="cellIs" dxfId="1" priority="2" stopIfTrue="1" operator="equal">
      <formula>0</formula>
    </cfRule>
  </conditionalFormatting>
  <conditionalFormatting sqref="AY4:BA4">
    <cfRule type="cellIs" dxfId="0"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topLeftCell="A3" workbookViewId="0">
      <selection activeCell="C17" sqref="C17"/>
    </sheetView>
  </sheetViews>
  <sheetFormatPr defaultColWidth="9.140625" defaultRowHeight="15"/>
  <cols>
    <col min="1" max="1" width="3.140625" style="3" customWidth="1"/>
    <col min="2" max="2" width="5.28515625" style="3" customWidth="1"/>
    <col min="3" max="3" width="61.5703125" style="3" bestFit="1" customWidth="1"/>
    <col min="4" max="16384" width="9.140625" style="3"/>
  </cols>
  <sheetData>
    <row r="1" spans="1:4">
      <c r="A1" s="2" t="s">
        <v>147</v>
      </c>
    </row>
    <row r="3" spans="1:4">
      <c r="B3" s="2" t="s">
        <v>145</v>
      </c>
      <c r="C3" s="2" t="s">
        <v>144</v>
      </c>
      <c r="D3" s="2" t="s">
        <v>146</v>
      </c>
    </row>
    <row r="4" spans="1:4">
      <c r="B4" s="3" t="s">
        <v>166</v>
      </c>
      <c r="C4" s="3" t="s">
        <v>167</v>
      </c>
      <c r="D4" s="184" t="str">
        <f>HYPERLINK("#'Table "&amp;$B4&amp;"'!A1","Table "&amp;$B4)</f>
        <v>Table B1</v>
      </c>
    </row>
    <row r="5" spans="1:4">
      <c r="B5" s="3" t="s">
        <v>173</v>
      </c>
      <c r="C5" s="3" t="s">
        <v>168</v>
      </c>
      <c r="D5" s="184" t="str">
        <f t="shared" ref="D5:D8" si="0">HYPERLINK("#'Table "&amp;$B5&amp;"'!A1","Table "&amp;$B5)</f>
        <v>Table C1</v>
      </c>
    </row>
    <row r="6" spans="1:4">
      <c r="B6" s="3" t="s">
        <v>174</v>
      </c>
      <c r="C6" s="3" t="s">
        <v>169</v>
      </c>
      <c r="D6" s="184" t="str">
        <f t="shared" si="0"/>
        <v>Table C2</v>
      </c>
    </row>
    <row r="7" spans="1:4">
      <c r="B7" s="3" t="s">
        <v>175</v>
      </c>
      <c r="C7" s="3" t="s">
        <v>170</v>
      </c>
      <c r="D7" s="184" t="str">
        <f t="shared" si="0"/>
        <v>Table C3</v>
      </c>
    </row>
    <row r="8" spans="1:4">
      <c r="B8" s="3" t="s">
        <v>176</v>
      </c>
      <c r="C8" s="3" t="s">
        <v>171</v>
      </c>
      <c r="D8" s="184" t="str">
        <f t="shared" si="0"/>
        <v>Table C4</v>
      </c>
    </row>
    <row r="9" spans="1:4">
      <c r="D9" s="184"/>
    </row>
    <row r="10" spans="1:4">
      <c r="D10" s="18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C18" sqref="C18"/>
    </sheetView>
  </sheetViews>
  <sheetFormatPr defaultColWidth="9.140625" defaultRowHeight="15"/>
  <cols>
    <col min="1" max="1" width="4.5703125" style="3" customWidth="1"/>
    <col min="2" max="2" width="24.85546875" style="3" customWidth="1"/>
    <col min="3" max="12" width="13.5703125" style="3" customWidth="1"/>
    <col min="13" max="16384" width="9.140625" style="3"/>
  </cols>
  <sheetData>
    <row r="1" spans="1:12">
      <c r="A1" s="2" t="s">
        <v>177</v>
      </c>
    </row>
    <row r="2" spans="1:12">
      <c r="A2" s="184" t="str">
        <f>HYPERLINK("#'List of Tables'!A1","Return to List of Tables")</f>
        <v>Return to List of Tables</v>
      </c>
    </row>
    <row r="3" spans="1:12">
      <c r="A3" s="184"/>
    </row>
    <row r="4" spans="1:12">
      <c r="A4" s="2"/>
      <c r="B4" s="2" t="s">
        <v>172</v>
      </c>
    </row>
    <row r="5" spans="1:12">
      <c r="B5" s="4"/>
      <c r="C5" s="5" t="s">
        <v>5</v>
      </c>
      <c r="D5" s="6"/>
      <c r="E5" s="6"/>
      <c r="F5" s="6"/>
      <c r="G5" s="6"/>
      <c r="H5" s="6"/>
      <c r="I5" s="6"/>
      <c r="J5" s="6"/>
      <c r="K5" s="6"/>
      <c r="L5" s="7"/>
    </row>
    <row r="6" spans="1:12">
      <c r="B6" s="8" t="s">
        <v>3</v>
      </c>
      <c r="C6" s="12">
        <v>2020</v>
      </c>
      <c r="D6" s="12">
        <f>C6+1</f>
        <v>2021</v>
      </c>
      <c r="E6" s="12">
        <f t="shared" ref="E6:L6" si="0">D6+1</f>
        <v>2022</v>
      </c>
      <c r="F6" s="12">
        <f t="shared" si="0"/>
        <v>2023</v>
      </c>
      <c r="G6" s="12">
        <f t="shared" si="0"/>
        <v>2024</v>
      </c>
      <c r="H6" s="12">
        <f t="shared" si="0"/>
        <v>2025</v>
      </c>
      <c r="I6" s="12">
        <f t="shared" si="0"/>
        <v>2026</v>
      </c>
      <c r="J6" s="12">
        <f t="shared" si="0"/>
        <v>2027</v>
      </c>
      <c r="K6" s="12">
        <f t="shared" si="0"/>
        <v>2028</v>
      </c>
      <c r="L6" s="12">
        <f t="shared" si="0"/>
        <v>2029</v>
      </c>
    </row>
    <row r="7" spans="1:12">
      <c r="B7" s="10" t="s">
        <v>148</v>
      </c>
      <c r="C7" s="191">
        <f>23698259.1566806*(1-0.048)</f>
        <v>22560742.717159972</v>
      </c>
      <c r="D7" s="191">
        <f>23066866.7803113*(1-0.048)</f>
        <v>21959657.174856368</v>
      </c>
      <c r="E7" s="191">
        <f>24147206.3592157*(1-0.048)</f>
        <v>22988140.453973364</v>
      </c>
      <c r="F7" s="191">
        <f>23879277.7472607*(1-0.048)</f>
        <v>22733072.415392172</v>
      </c>
      <c r="G7" s="191">
        <f>23747747.9577355*(1-0.048)</f>
        <v>22607856.055764239</v>
      </c>
      <c r="H7" s="191">
        <f>23811369.8313666*(1-0.048)</f>
        <v>22668424.079460986</v>
      </c>
      <c r="I7" s="191">
        <f>23547068.7458854*(1-0.048)</f>
        <v>22416809.446082927</v>
      </c>
      <c r="J7" s="191">
        <f>24091539.2883907*(1-0.048)</f>
        <v>22935145.402547985</v>
      </c>
      <c r="K7" s="191">
        <f>24313832.7832586*(1-0.048)</f>
        <v>23146768.809662167</v>
      </c>
      <c r="L7" s="191">
        <f>23793947.8002648*(1-0.048)</f>
        <v>22651838.305852063</v>
      </c>
    </row>
    <row r="8" spans="1:12">
      <c r="B8" s="10" t="s">
        <v>149</v>
      </c>
      <c r="C8" s="191">
        <f>10618727.6307441*(1-0.048)</f>
        <v>10109028.704468345</v>
      </c>
      <c r="D8" s="191">
        <f>10423509.6092304*(1-0.048)</f>
        <v>9923181.1479873154</v>
      </c>
      <c r="E8" s="191">
        <f>11094916.1753489*(1-0.048)</f>
        <v>10562360.198932121</v>
      </c>
      <c r="F8" s="191">
        <f>11115280.0661132*(1-0.048)</f>
        <v>10581746.622939754</v>
      </c>
      <c r="G8" s="191">
        <f>11004498.4194352*(1-0.048)</f>
        <v>10476282.495302282</v>
      </c>
      <c r="H8" s="191">
        <f>11080219.2290641*(1-0.048)</f>
        <v>10548368.706069013</v>
      </c>
      <c r="I8" s="191">
        <f>10879502.5462063*(1-0.048)</f>
        <v>10357286.423988385</v>
      </c>
      <c r="J8" s="191">
        <f>11139331.0838544*(1-0.048)</f>
        <v>10604643.191829372</v>
      </c>
      <c r="K8" s="191">
        <f>11072909.0072395*(1-0.048)</f>
        <v>10541409.374892002</v>
      </c>
      <c r="L8" s="191">
        <f>10820666.0903635*(1-0.048)</f>
        <v>10301274.118026042</v>
      </c>
    </row>
    <row r="9" spans="1:12">
      <c r="B9" s="10" t="s">
        <v>150</v>
      </c>
      <c r="C9" s="191">
        <f>16187630.5680911*(1-0.048)</f>
        <v>15410624.300822714</v>
      </c>
      <c r="D9" s="191">
        <f>15473481.835693*(1-0.048)</f>
        <v>14730754.707579767</v>
      </c>
      <c r="E9" s="191">
        <f>15858657.9264444*(1-0.048)</f>
        <v>15097442.345975025</v>
      </c>
      <c r="F9" s="191">
        <f>16241373.1217797*(1-0.048)</f>
        <v>15461787.211934321</v>
      </c>
      <c r="G9" s="191">
        <f>16491070.2298246*(1-0.048)</f>
        <v>15699498.858792979</v>
      </c>
      <c r="H9" s="191">
        <f>16810629.2746553*(1-0.048)</f>
        <v>16003719.069471806</v>
      </c>
      <c r="I9" s="191">
        <f>16523179.689175*(1-0.048)</f>
        <v>15730067.064094618</v>
      </c>
      <c r="J9" s="191">
        <f>16684675.6676064*(1-0.048)</f>
        <v>15883811.235561252</v>
      </c>
      <c r="K9" s="191">
        <f>16731145.4584319*(1-0.048)</f>
        <v>15928050.476427214</v>
      </c>
      <c r="L9" s="191">
        <f>16388861.9581371*(1-0.048)</f>
        <v>15602196.584146488</v>
      </c>
    </row>
    <row r="10" spans="1:12">
      <c r="B10" s="9" t="s">
        <v>153</v>
      </c>
      <c r="C10" s="189">
        <f>SUM(C7:C9)</f>
        <v>48080395.722451031</v>
      </c>
      <c r="D10" s="189">
        <f>SUM(D7:D9)</f>
        <v>46613593.030423455</v>
      </c>
      <c r="E10" s="189">
        <f t="shared" ref="E10:L10" si="1">SUM(E7:E9)</f>
        <v>48647942.998880513</v>
      </c>
      <c r="F10" s="189">
        <f t="shared" si="1"/>
        <v>48776606.250266246</v>
      </c>
      <c r="G10" s="189">
        <f t="shared" si="1"/>
        <v>48783637.409859501</v>
      </c>
      <c r="H10" s="189">
        <f t="shared" si="1"/>
        <v>49220511.855001807</v>
      </c>
      <c r="I10" s="189">
        <f t="shared" si="1"/>
        <v>48504162.934165932</v>
      </c>
      <c r="J10" s="189">
        <f t="shared" si="1"/>
        <v>49423599.829938605</v>
      </c>
      <c r="K10" s="189">
        <f t="shared" si="1"/>
        <v>49616228.660981379</v>
      </c>
      <c r="L10" s="189">
        <f t="shared" si="1"/>
        <v>48555309.008024588</v>
      </c>
    </row>
    <row r="12" spans="1:12">
      <c r="B12" s="2" t="s">
        <v>80</v>
      </c>
    </row>
    <row r="13" spans="1:12">
      <c r="B13" s="4"/>
      <c r="C13" s="5" t="s">
        <v>5</v>
      </c>
      <c r="D13" s="6"/>
      <c r="E13" s="6"/>
      <c r="F13" s="6"/>
      <c r="G13" s="6"/>
      <c r="H13" s="6"/>
      <c r="I13" s="6"/>
      <c r="J13" s="6"/>
      <c r="K13" s="6"/>
      <c r="L13" s="7"/>
    </row>
    <row r="14" spans="1:12">
      <c r="B14" s="8" t="s">
        <v>3</v>
      </c>
      <c r="C14" s="12">
        <v>2020</v>
      </c>
      <c r="D14" s="12">
        <f>C14+1</f>
        <v>2021</v>
      </c>
      <c r="E14" s="12">
        <f t="shared" ref="E14:L14" si="2">D14+1</f>
        <v>2022</v>
      </c>
      <c r="F14" s="12">
        <f t="shared" si="2"/>
        <v>2023</v>
      </c>
      <c r="G14" s="12">
        <f t="shared" si="2"/>
        <v>2024</v>
      </c>
      <c r="H14" s="12">
        <f t="shared" si="2"/>
        <v>2025</v>
      </c>
      <c r="I14" s="12">
        <f t="shared" si="2"/>
        <v>2026</v>
      </c>
      <c r="J14" s="12">
        <f t="shared" si="2"/>
        <v>2027</v>
      </c>
      <c r="K14" s="12">
        <f t="shared" si="2"/>
        <v>2028</v>
      </c>
      <c r="L14" s="12">
        <f t="shared" si="2"/>
        <v>2029</v>
      </c>
    </row>
    <row r="15" spans="1:12">
      <c r="B15" s="10" t="s">
        <v>148</v>
      </c>
      <c r="C15" s="11">
        <v>55427426.992632776</v>
      </c>
      <c r="D15" s="11">
        <v>55350691.763505787</v>
      </c>
      <c r="E15" s="11">
        <v>55352076.449456729</v>
      </c>
      <c r="F15" s="11">
        <v>54963223.460983396</v>
      </c>
      <c r="G15" s="11">
        <v>54833927.417440459</v>
      </c>
      <c r="H15" s="11">
        <v>54848754.866303205</v>
      </c>
      <c r="I15" s="11">
        <v>55016321.188256241</v>
      </c>
      <c r="J15" s="11">
        <v>55227216.76266852</v>
      </c>
      <c r="K15" s="11">
        <v>55552836.378705688</v>
      </c>
      <c r="L15" s="11">
        <v>55829110.747878924</v>
      </c>
    </row>
    <row r="16" spans="1:12">
      <c r="B16" s="10" t="s">
        <v>149</v>
      </c>
      <c r="C16" s="11">
        <v>64848925.201011747</v>
      </c>
      <c r="D16" s="11">
        <v>64759146.594932847</v>
      </c>
      <c r="E16" s="11">
        <v>64760766.64840693</v>
      </c>
      <c r="F16" s="11">
        <v>64305816.820642993</v>
      </c>
      <c r="G16" s="11">
        <v>64154543.165858023</v>
      </c>
      <c r="H16" s="11">
        <v>64171890.969542824</v>
      </c>
      <c r="I16" s="11">
        <v>64367940.046112537</v>
      </c>
      <c r="J16" s="11">
        <v>64614683.437829144</v>
      </c>
      <c r="K16" s="11">
        <v>64995651.548204944</v>
      </c>
      <c r="L16" s="11">
        <v>65318886.756360166</v>
      </c>
    </row>
    <row r="17" spans="2:12">
      <c r="B17" s="10" t="s">
        <v>150</v>
      </c>
      <c r="C17" s="11">
        <v>75244647.524740383</v>
      </c>
      <c r="D17" s="11">
        <v>75140476.799493492</v>
      </c>
      <c r="E17" s="11">
        <v>75142356.558521897</v>
      </c>
      <c r="F17" s="11">
        <v>74614475.189240456</v>
      </c>
      <c r="G17" s="11">
        <v>74438951.342102036</v>
      </c>
      <c r="H17" s="11">
        <v>74459080.11631912</v>
      </c>
      <c r="I17" s="11">
        <v>74686557.188889146</v>
      </c>
      <c r="J17" s="11">
        <v>74972855.218983307</v>
      </c>
      <c r="K17" s="11">
        <v>75414895.100053638</v>
      </c>
      <c r="L17" s="11">
        <v>75789947.103303283</v>
      </c>
    </row>
    <row r="18" spans="2:12">
      <c r="B18" s="9" t="s">
        <v>153</v>
      </c>
      <c r="C18" s="189">
        <f>SUM(C15:C17)</f>
        <v>195520999.71838492</v>
      </c>
      <c r="D18" s="189">
        <f>SUM(D15:D17)</f>
        <v>195250315.15793213</v>
      </c>
      <c r="E18" s="189">
        <f t="shared" ref="E18" si="3">SUM(E15:E17)</f>
        <v>195255199.65638554</v>
      </c>
      <c r="F18" s="189">
        <f t="shared" ref="F18" si="4">SUM(F15:F17)</f>
        <v>193883515.47086686</v>
      </c>
      <c r="G18" s="189">
        <f t="shared" ref="G18" si="5">SUM(G15:G17)</f>
        <v>193427421.9254005</v>
      </c>
      <c r="H18" s="189">
        <f t="shared" ref="H18" si="6">SUM(H15:H17)</f>
        <v>193479725.95216516</v>
      </c>
      <c r="I18" s="189">
        <f t="shared" ref="I18" si="7">SUM(I15:I17)</f>
        <v>194070818.42325792</v>
      </c>
      <c r="J18" s="189">
        <f t="shared" ref="J18" si="8">SUM(J15:J17)</f>
        <v>194814755.41948098</v>
      </c>
      <c r="K18" s="189">
        <f t="shared" ref="K18" si="9">SUM(K15:K17)</f>
        <v>195963383.02696428</v>
      </c>
      <c r="L18" s="189">
        <f t="shared" ref="L18" si="10">SUM(L15:L17)</f>
        <v>196937944.60754237</v>
      </c>
    </row>
    <row r="20" spans="2:12">
      <c r="B20" s="2" t="s">
        <v>151</v>
      </c>
    </row>
    <row r="21" spans="2:12">
      <c r="B21" s="4"/>
      <c r="C21" s="5" t="s">
        <v>5</v>
      </c>
      <c r="D21" s="6"/>
      <c r="E21" s="6"/>
      <c r="F21" s="6"/>
      <c r="G21" s="6"/>
      <c r="H21" s="6"/>
      <c r="I21" s="6"/>
      <c r="J21" s="6"/>
      <c r="K21" s="6"/>
      <c r="L21" s="7"/>
    </row>
    <row r="22" spans="2:12">
      <c r="B22" s="8" t="s">
        <v>3</v>
      </c>
      <c r="C22" s="12">
        <v>2020</v>
      </c>
      <c r="D22" s="12">
        <f>C22+1</f>
        <v>2021</v>
      </c>
      <c r="E22" s="12">
        <f t="shared" ref="E22" si="11">D22+1</f>
        <v>2022</v>
      </c>
      <c r="F22" s="12">
        <f t="shared" ref="F22" si="12">E22+1</f>
        <v>2023</v>
      </c>
      <c r="G22" s="12">
        <f t="shared" ref="G22" si="13">F22+1</f>
        <v>2024</v>
      </c>
      <c r="H22" s="12">
        <f t="shared" ref="H22" si="14">G22+1</f>
        <v>2025</v>
      </c>
      <c r="I22" s="12">
        <f t="shared" ref="I22" si="15">H22+1</f>
        <v>2026</v>
      </c>
      <c r="J22" s="12">
        <f t="shared" ref="J22" si="16">I22+1</f>
        <v>2027</v>
      </c>
      <c r="K22" s="12">
        <f t="shared" ref="K22" si="17">J22+1</f>
        <v>2028</v>
      </c>
      <c r="L22" s="12">
        <f t="shared" ref="L22" si="18">K22+1</f>
        <v>2029</v>
      </c>
    </row>
    <row r="23" spans="2:12">
      <c r="B23" s="10" t="s">
        <v>148</v>
      </c>
      <c r="C23" s="11">
        <v>12405799.539397713</v>
      </c>
      <c r="D23" s="11">
        <v>12209776.218013607</v>
      </c>
      <c r="E23" s="11">
        <v>12121769.610432608</v>
      </c>
      <c r="F23" s="11">
        <v>11957421.315341009</v>
      </c>
      <c r="G23" s="11">
        <v>11808320.35370918</v>
      </c>
      <c r="H23" s="11">
        <v>11667044.848476242</v>
      </c>
      <c r="I23" s="11">
        <v>11544835.310615703</v>
      </c>
      <c r="J23" s="11">
        <v>11417886.57960636</v>
      </c>
      <c r="K23" s="11">
        <v>11291380.671075804</v>
      </c>
      <c r="L23" s="11">
        <v>11157332.944917442</v>
      </c>
    </row>
    <row r="24" spans="2:12">
      <c r="B24" s="10" t="s">
        <v>149</v>
      </c>
      <c r="C24" s="11">
        <v>9941231.1709458418</v>
      </c>
      <c r="D24" s="11">
        <v>9784150.3518831618</v>
      </c>
      <c r="E24" s="11">
        <v>9713627.3656173442</v>
      </c>
      <c r="F24" s="11">
        <v>9581928.9298278783</v>
      </c>
      <c r="G24" s="11">
        <v>9462448.7526184116</v>
      </c>
      <c r="H24" s="11">
        <v>9349239.4063080326</v>
      </c>
      <c r="I24" s="11">
        <v>9251308.3327558748</v>
      </c>
      <c r="J24" s="11">
        <v>9149579.5664789248</v>
      </c>
      <c r="K24" s="11">
        <v>9048205.6504166126</v>
      </c>
      <c r="L24" s="11">
        <v>8940788.1938110981</v>
      </c>
    </row>
    <row r="25" spans="2:12">
      <c r="B25" s="10" t="s">
        <v>150</v>
      </c>
      <c r="C25" s="11">
        <v>14108541.448535014</v>
      </c>
      <c r="D25" s="11">
        <v>13885613.200674461</v>
      </c>
      <c r="E25" s="11">
        <v>13785527.360430285</v>
      </c>
      <c r="F25" s="11">
        <v>13598621.653471842</v>
      </c>
      <c r="G25" s="11">
        <v>13429056.032931335</v>
      </c>
      <c r="H25" s="11">
        <v>13268389.941647839</v>
      </c>
      <c r="I25" s="11">
        <v>13129406.692334797</v>
      </c>
      <c r="J25" s="11">
        <v>12985033.77807028</v>
      </c>
      <c r="K25" s="11">
        <v>12841164.465308957</v>
      </c>
      <c r="L25" s="11">
        <v>12688718.192532979</v>
      </c>
    </row>
    <row r="26" spans="2:12">
      <c r="B26" s="9" t="s">
        <v>153</v>
      </c>
      <c r="C26" s="189">
        <f>SUM(C23:C25)</f>
        <v>36455572.158878565</v>
      </c>
      <c r="D26" s="189">
        <f>SUM(D23:D25)</f>
        <v>35879539.770571232</v>
      </c>
      <c r="E26" s="189">
        <f t="shared" ref="E26" si="19">SUM(E23:E25)</f>
        <v>35620924.336480238</v>
      </c>
      <c r="F26" s="189">
        <f t="shared" ref="F26" si="20">SUM(F23:F25)</f>
        <v>35137971.898640729</v>
      </c>
      <c r="G26" s="189">
        <f t="shared" ref="G26" si="21">SUM(G23:G25)</f>
        <v>34699825.139258929</v>
      </c>
      <c r="H26" s="189">
        <f t="shared" ref="H26" si="22">SUM(H23:H25)</f>
        <v>34284674.196432114</v>
      </c>
      <c r="I26" s="189">
        <f t="shared" ref="I26" si="23">SUM(I23:I25)</f>
        <v>33925550.335706376</v>
      </c>
      <c r="J26" s="189">
        <f t="shared" ref="J26" si="24">SUM(J23:J25)</f>
        <v>33552499.924155563</v>
      </c>
      <c r="K26" s="189">
        <f t="shared" ref="K26" si="25">SUM(K23:K25)</f>
        <v>33180750.786801375</v>
      </c>
      <c r="L26" s="189">
        <f t="shared" ref="L26" si="26">SUM(L23:L25)</f>
        <v>32786839.331261519</v>
      </c>
    </row>
    <row r="28" spans="2:12">
      <c r="B28" s="2" t="s">
        <v>152</v>
      </c>
    </row>
    <row r="29" spans="2:12">
      <c r="B29" s="4"/>
      <c r="C29" s="5" t="s">
        <v>5</v>
      </c>
      <c r="D29" s="6"/>
      <c r="E29" s="6"/>
      <c r="F29" s="6"/>
      <c r="G29" s="6"/>
      <c r="H29" s="6"/>
      <c r="I29" s="6"/>
      <c r="J29" s="6"/>
      <c r="K29" s="6"/>
      <c r="L29" s="7"/>
    </row>
    <row r="30" spans="2:12">
      <c r="B30" s="8" t="s">
        <v>3</v>
      </c>
      <c r="C30" s="12">
        <v>2020</v>
      </c>
      <c r="D30" s="12">
        <f>C30+1</f>
        <v>2021</v>
      </c>
      <c r="E30" s="12">
        <f t="shared" ref="E30" si="27">D30+1</f>
        <v>2022</v>
      </c>
      <c r="F30" s="12">
        <f t="shared" ref="F30" si="28">E30+1</f>
        <v>2023</v>
      </c>
      <c r="G30" s="12">
        <f t="shared" ref="G30" si="29">F30+1</f>
        <v>2024</v>
      </c>
      <c r="H30" s="12">
        <f t="shared" ref="H30" si="30">G30+1</f>
        <v>2025</v>
      </c>
      <c r="I30" s="12">
        <f t="shared" ref="I30" si="31">H30+1</f>
        <v>2026</v>
      </c>
      <c r="J30" s="12">
        <f t="shared" ref="J30" si="32">I30+1</f>
        <v>2027</v>
      </c>
      <c r="K30" s="12">
        <f t="shared" ref="K30" si="33">J30+1</f>
        <v>2028</v>
      </c>
      <c r="L30" s="12">
        <f t="shared" ref="L30" si="34">K30+1</f>
        <v>2029</v>
      </c>
    </row>
    <row r="31" spans="2:12">
      <c r="B31" s="10" t="s">
        <v>148</v>
      </c>
      <c r="C31" s="11">
        <v>1099332.1424374329</v>
      </c>
      <c r="D31" s="11">
        <v>1108700.687040553</v>
      </c>
      <c r="E31" s="11">
        <v>1118140.2404042888</v>
      </c>
      <c r="F31" s="11">
        <v>1125692.6089784161</v>
      </c>
      <c r="G31" s="11">
        <v>1133315.7699519524</v>
      </c>
      <c r="H31" s="11">
        <v>1141007.3965583867</v>
      </c>
      <c r="I31" s="11">
        <v>1148836.9099226755</v>
      </c>
      <c r="J31" s="11">
        <v>1156875.6693546171</v>
      </c>
      <c r="K31" s="11">
        <v>1164844.3994242754</v>
      </c>
      <c r="L31" s="11">
        <v>1172533.8859586557</v>
      </c>
    </row>
    <row r="32" spans="2:12">
      <c r="B32" s="10" t="s">
        <v>149</v>
      </c>
      <c r="C32" s="11">
        <v>7904835.5403471766</v>
      </c>
      <c r="D32" s="11">
        <v>7972200.8082960192</v>
      </c>
      <c r="E32" s="11">
        <v>8040076.6704073707</v>
      </c>
      <c r="F32" s="11">
        <v>8094382.5796171185</v>
      </c>
      <c r="G32" s="11">
        <v>8149197.5272268439</v>
      </c>
      <c r="H32" s="11">
        <v>8204504.7824361892</v>
      </c>
      <c r="I32" s="11">
        <v>8260803.5233866982</v>
      </c>
      <c r="J32" s="11">
        <v>8318606.8648927677</v>
      </c>
      <c r="K32" s="11">
        <v>8375906.654678232</v>
      </c>
      <c r="L32" s="11">
        <v>8431198.521528611</v>
      </c>
    </row>
    <row r="33" spans="2:12">
      <c r="B33" s="10" t="s">
        <v>150</v>
      </c>
      <c r="C33" s="11">
        <v>21228337.614789907</v>
      </c>
      <c r="D33" s="11">
        <v>21409246.204757363</v>
      </c>
      <c r="E33" s="11">
        <v>21591525.989003375</v>
      </c>
      <c r="F33" s="11">
        <v>21737363.833358072</v>
      </c>
      <c r="G33" s="11">
        <v>21884568.694010392</v>
      </c>
      <c r="H33" s="11">
        <v>22033095.64060387</v>
      </c>
      <c r="I33" s="11">
        <v>22184285.209834609</v>
      </c>
      <c r="J33" s="11">
        <v>22339515.365160525</v>
      </c>
      <c r="K33" s="11">
        <v>22493393.23859809</v>
      </c>
      <c r="L33" s="11">
        <v>22641878.859944783</v>
      </c>
    </row>
    <row r="34" spans="2:12">
      <c r="B34" s="9" t="s">
        <v>153</v>
      </c>
      <c r="C34" s="189">
        <f>SUM(C31:C33)</f>
        <v>30232505.297574516</v>
      </c>
      <c r="D34" s="189">
        <f>SUM(D31:D33)</f>
        <v>30490147.700093932</v>
      </c>
      <c r="E34" s="189">
        <f t="shared" ref="E34" si="35">SUM(E31:E33)</f>
        <v>30749742.899815034</v>
      </c>
      <c r="F34" s="189">
        <f t="shared" ref="F34" si="36">SUM(F31:F33)</f>
        <v>30957439.021953605</v>
      </c>
      <c r="G34" s="189">
        <f t="shared" ref="G34" si="37">SUM(G31:G33)</f>
        <v>31167081.991189189</v>
      </c>
      <c r="H34" s="189">
        <f t="shared" ref="H34" si="38">SUM(H31:H33)</f>
        <v>31378607.819598444</v>
      </c>
      <c r="I34" s="189">
        <f t="shared" ref="I34" si="39">SUM(I31:I33)</f>
        <v>31593925.643143982</v>
      </c>
      <c r="J34" s="189">
        <f t="shared" ref="J34" si="40">SUM(J31:J33)</f>
        <v>31814997.899407908</v>
      </c>
      <c r="K34" s="189">
        <f t="shared" ref="K34" si="41">SUM(K31:K33)</f>
        <v>32034144.292700596</v>
      </c>
      <c r="L34" s="189">
        <f t="shared" ref="L34" si="42">SUM(L31:L33)</f>
        <v>32245611.267432049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election activeCell="D13" sqref="D13"/>
    </sheetView>
  </sheetViews>
  <sheetFormatPr defaultColWidth="9.140625" defaultRowHeight="15"/>
  <cols>
    <col min="1" max="1" width="4.7109375" style="3" customWidth="1"/>
    <col min="2" max="2" width="18.28515625" style="3" customWidth="1"/>
    <col min="3" max="23" width="13.7109375" style="3" customWidth="1"/>
    <col min="24" max="16384" width="9.140625" style="3"/>
  </cols>
  <sheetData>
    <row r="1" spans="1:29">
      <c r="A1" s="2" t="s">
        <v>178</v>
      </c>
    </row>
    <row r="2" spans="1:29">
      <c r="A2" s="184" t="str">
        <f>HYPERLINK("#'List of Tables'!A1","Return to List of Tables")</f>
        <v>Return to List of Tables</v>
      </c>
    </row>
    <row r="3" spans="1:29">
      <c r="A3" s="2"/>
    </row>
    <row r="4" spans="1:29">
      <c r="B4" s="2" t="s">
        <v>163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1:29">
      <c r="B5" s="4"/>
      <c r="C5" s="192" t="s">
        <v>79</v>
      </c>
      <c r="D5" s="193"/>
      <c r="E5" s="193"/>
      <c r="F5" s="193"/>
      <c r="G5" s="193"/>
      <c r="H5" s="193"/>
      <c r="I5" s="193"/>
      <c r="J5" s="193"/>
      <c r="K5" s="193"/>
      <c r="L5" s="193"/>
      <c r="M5" s="193"/>
      <c r="N5" s="186"/>
      <c r="O5" s="186"/>
      <c r="P5" s="186"/>
      <c r="Q5" s="186"/>
      <c r="R5" s="186"/>
      <c r="S5" s="186"/>
      <c r="T5" s="186"/>
      <c r="U5" s="186"/>
      <c r="V5" s="186"/>
      <c r="W5" s="186"/>
      <c r="X5" s="185"/>
      <c r="Y5" s="185"/>
      <c r="Z5" s="185"/>
      <c r="AA5" s="185"/>
      <c r="AB5" s="185"/>
      <c r="AC5" s="185"/>
    </row>
    <row r="6" spans="1:29" ht="30">
      <c r="B6" s="8" t="s">
        <v>78</v>
      </c>
      <c r="C6" s="80" t="s">
        <v>154</v>
      </c>
      <c r="D6" s="80" t="s">
        <v>155</v>
      </c>
      <c r="E6" s="80" t="s">
        <v>18</v>
      </c>
      <c r="F6" s="80" t="s">
        <v>156</v>
      </c>
      <c r="G6" s="80" t="s">
        <v>157</v>
      </c>
      <c r="H6" s="80" t="s">
        <v>158</v>
      </c>
      <c r="I6" s="80" t="s">
        <v>159</v>
      </c>
      <c r="J6" s="80" t="s">
        <v>21</v>
      </c>
      <c r="K6" s="80" t="s">
        <v>160</v>
      </c>
      <c r="L6" s="80" t="s">
        <v>161</v>
      </c>
      <c r="M6" s="80" t="s">
        <v>17</v>
      </c>
      <c r="N6" s="187"/>
      <c r="O6" s="187"/>
      <c r="P6" s="187"/>
      <c r="Q6" s="187"/>
      <c r="R6" s="187"/>
      <c r="S6" s="187"/>
      <c r="T6" s="187"/>
      <c r="U6" s="187"/>
      <c r="V6" s="187"/>
      <c r="W6" s="187"/>
      <c r="X6" s="185"/>
      <c r="Y6" s="185"/>
      <c r="Z6" s="185"/>
      <c r="AA6" s="185"/>
      <c r="AB6" s="185"/>
      <c r="AC6" s="185"/>
    </row>
    <row r="7" spans="1:29">
      <c r="B7" s="10" t="s">
        <v>42</v>
      </c>
      <c r="C7" s="190">
        <v>7.4710820583767407E-2</v>
      </c>
      <c r="D7" s="190">
        <v>7.4710820583767421E-2</v>
      </c>
      <c r="E7" s="190">
        <v>7.134363726737683E-2</v>
      </c>
      <c r="F7" s="190">
        <v>2.6779795658339017E-2</v>
      </c>
      <c r="G7" s="190">
        <v>0.10491183881646536</v>
      </c>
      <c r="H7" s="190">
        <v>4.0996312184693781E-2</v>
      </c>
      <c r="I7" s="190">
        <v>8.7861491275375472E-2</v>
      </c>
      <c r="J7" s="190">
        <v>0.12419771290924306</v>
      </c>
      <c r="K7" s="190">
        <v>7.90885960886097E-2</v>
      </c>
      <c r="L7" s="190">
        <v>6.0949305229609202E-2</v>
      </c>
      <c r="M7" s="190">
        <v>0.1382402913477708</v>
      </c>
      <c r="N7" s="188"/>
      <c r="O7" s="188"/>
      <c r="P7" s="188"/>
      <c r="Q7" s="188"/>
      <c r="R7" s="188"/>
      <c r="S7" s="188"/>
      <c r="T7" s="188"/>
      <c r="U7" s="188"/>
      <c r="V7" s="188"/>
      <c r="W7" s="188"/>
      <c r="X7" s="185"/>
      <c r="Y7" s="185"/>
      <c r="Z7" s="185"/>
      <c r="AA7" s="185"/>
      <c r="AB7" s="185"/>
      <c r="AC7" s="185"/>
    </row>
    <row r="8" spans="1:29">
      <c r="B8" s="10" t="s">
        <v>41</v>
      </c>
      <c r="C8" s="190">
        <v>0</v>
      </c>
      <c r="D8" s="190">
        <v>0</v>
      </c>
      <c r="E8" s="190">
        <v>5.9099845142678636E-3</v>
      </c>
      <c r="F8" s="190">
        <v>4.4125056212313718E-2</v>
      </c>
      <c r="G8" s="190">
        <v>2.5081981867866691E-2</v>
      </c>
      <c r="H8" s="190">
        <v>0.13845569626481244</v>
      </c>
      <c r="I8" s="190">
        <v>0</v>
      </c>
      <c r="J8" s="190">
        <v>2.9223022042160755E-2</v>
      </c>
      <c r="K8" s="190">
        <v>1.0180027046106741E-2</v>
      </c>
      <c r="L8" s="190">
        <v>7.510113727192293E-3</v>
      </c>
      <c r="M8" s="190">
        <v>6.4522633077350726E-4</v>
      </c>
      <c r="N8" s="188"/>
      <c r="O8" s="188"/>
      <c r="P8" s="188"/>
      <c r="Q8" s="188"/>
      <c r="R8" s="188"/>
      <c r="S8" s="188"/>
      <c r="T8" s="188"/>
      <c r="U8" s="188"/>
      <c r="V8" s="188"/>
      <c r="W8" s="188"/>
      <c r="X8" s="185"/>
      <c r="Y8" s="185"/>
      <c r="Z8" s="185"/>
      <c r="AA8" s="185"/>
      <c r="AB8" s="185"/>
      <c r="AC8" s="185"/>
    </row>
    <row r="9" spans="1:29">
      <c r="B9" s="10" t="s">
        <v>37</v>
      </c>
      <c r="C9" s="190">
        <v>9.0204225828320148E-2</v>
      </c>
      <c r="D9" s="190">
        <v>9.0204225828320175E-2</v>
      </c>
      <c r="E9" s="190">
        <v>0.13788289684714508</v>
      </c>
      <c r="F9" s="190">
        <v>2.7763362450240442E-2</v>
      </c>
      <c r="G9" s="190">
        <v>0.16849591957672785</v>
      </c>
      <c r="H9" s="190">
        <v>8.6471903648666859E-2</v>
      </c>
      <c r="I9" s="190">
        <v>5.7233669708496929E-2</v>
      </c>
      <c r="J9" s="190">
        <v>8.9093127441677925E-2</v>
      </c>
      <c r="K9" s="190">
        <v>0.1032470274270688</v>
      </c>
      <c r="L9" s="190">
        <v>8.6380560644698026E-2</v>
      </c>
      <c r="M9" s="190">
        <v>8.5337481611264046E-2</v>
      </c>
      <c r="N9" s="188"/>
      <c r="O9" s="188"/>
      <c r="P9" s="188"/>
      <c r="Q9" s="188"/>
      <c r="R9" s="188"/>
      <c r="S9" s="188"/>
      <c r="T9" s="188"/>
      <c r="U9" s="188"/>
      <c r="V9" s="188"/>
      <c r="W9" s="188"/>
      <c r="X9" s="185"/>
      <c r="Y9" s="185"/>
      <c r="Z9" s="185"/>
      <c r="AA9" s="185"/>
      <c r="AB9" s="185"/>
      <c r="AC9" s="185"/>
    </row>
    <row r="10" spans="1:29">
      <c r="A10" s="185"/>
      <c r="B10" s="10" t="s">
        <v>35</v>
      </c>
      <c r="C10" s="190">
        <v>1.4088476107088773E-2</v>
      </c>
      <c r="D10" s="190">
        <v>1.4051267306402142E-2</v>
      </c>
      <c r="E10" s="190">
        <v>1.4668956338036826E-2</v>
      </c>
      <c r="F10" s="190">
        <v>7.2830506941614723E-3</v>
      </c>
      <c r="G10" s="190">
        <v>1.4286274812603857E-2</v>
      </c>
      <c r="H10" s="190">
        <v>5.8608834974607374E-3</v>
      </c>
      <c r="I10" s="190">
        <v>1.4956376031609715E-2</v>
      </c>
      <c r="J10" s="190">
        <v>1.1575906465144555E-2</v>
      </c>
      <c r="K10" s="190">
        <v>2.1672443281173643E-2</v>
      </c>
      <c r="L10" s="190">
        <v>1.376627758997462E-2</v>
      </c>
      <c r="M10" s="190">
        <v>2.5508121462521283E-2</v>
      </c>
      <c r="N10" s="188"/>
      <c r="O10" s="188"/>
      <c r="P10" s="188"/>
      <c r="Q10" s="188"/>
      <c r="R10" s="188"/>
      <c r="S10" s="188"/>
      <c r="T10" s="188"/>
      <c r="U10" s="188"/>
      <c r="V10" s="188"/>
      <c r="W10" s="188"/>
      <c r="X10" s="185"/>
      <c r="Y10" s="185"/>
      <c r="Z10" s="185"/>
      <c r="AA10" s="185"/>
      <c r="AB10" s="185"/>
      <c r="AC10" s="185"/>
    </row>
    <row r="11" spans="1:29">
      <c r="A11" s="185"/>
      <c r="B11" s="10" t="s">
        <v>162</v>
      </c>
      <c r="C11" s="190">
        <v>0.16201747523152088</v>
      </c>
      <c r="D11" s="190">
        <v>0.16158957402362464</v>
      </c>
      <c r="E11" s="190">
        <v>0.16869299788742351</v>
      </c>
      <c r="F11" s="190">
        <v>8.3755082982856943E-2</v>
      </c>
      <c r="G11" s="190">
        <v>0.16429216034494432</v>
      </c>
      <c r="H11" s="190">
        <v>6.7400160220798491E-2</v>
      </c>
      <c r="I11" s="190">
        <v>0.17199832436351176</v>
      </c>
      <c r="J11" s="190">
        <v>0.13312292434916237</v>
      </c>
      <c r="K11" s="190">
        <v>0.24923309773349692</v>
      </c>
      <c r="L11" s="190">
        <v>0.15831219228470811</v>
      </c>
      <c r="M11" s="190">
        <v>0.29334339681899474</v>
      </c>
      <c r="N11" s="188"/>
      <c r="O11" s="188"/>
      <c r="P11" s="188"/>
      <c r="Q11" s="188"/>
      <c r="R11" s="188"/>
      <c r="S11" s="188"/>
      <c r="T11" s="188"/>
      <c r="U11" s="188"/>
      <c r="V11" s="188"/>
      <c r="W11" s="188"/>
      <c r="X11" s="185"/>
      <c r="Y11" s="185"/>
      <c r="Z11" s="185"/>
      <c r="AA11" s="185"/>
      <c r="AB11" s="185"/>
      <c r="AC11" s="185"/>
    </row>
    <row r="12" spans="1:29">
      <c r="A12" s="185"/>
      <c r="B12" s="10" t="s">
        <v>53</v>
      </c>
      <c r="C12" s="190">
        <v>7.4710820583767407E-2</v>
      </c>
      <c r="D12" s="190">
        <v>7.4710820583767421E-2</v>
      </c>
      <c r="E12" s="190">
        <v>7.134363726737683E-2</v>
      </c>
      <c r="F12" s="190">
        <v>2.6779795658339017E-2</v>
      </c>
      <c r="G12" s="190">
        <v>0.10491183881646536</v>
      </c>
      <c r="H12" s="190">
        <v>4.0996312184693781E-2</v>
      </c>
      <c r="I12" s="190">
        <v>8.7861491275375472E-2</v>
      </c>
      <c r="J12" s="190">
        <v>0.12419771290924306</v>
      </c>
      <c r="K12" s="190">
        <v>7.90885960886097E-2</v>
      </c>
      <c r="L12" s="190">
        <v>6.0949305229609202E-2</v>
      </c>
      <c r="M12" s="190">
        <v>0.1382402913477708</v>
      </c>
      <c r="N12" s="188"/>
      <c r="O12" s="188"/>
      <c r="P12" s="188"/>
      <c r="Q12" s="188"/>
      <c r="R12" s="188"/>
      <c r="S12" s="188"/>
      <c r="T12" s="188"/>
      <c r="U12" s="188"/>
      <c r="V12" s="188"/>
      <c r="W12" s="188"/>
      <c r="X12" s="185"/>
      <c r="Y12" s="185"/>
      <c r="Z12" s="185"/>
      <c r="AA12" s="185"/>
      <c r="AB12" s="185"/>
      <c r="AC12" s="185"/>
    </row>
    <row r="13" spans="1:29">
      <c r="A13" s="185"/>
      <c r="B13" s="10" t="s">
        <v>43</v>
      </c>
      <c r="C13" s="190">
        <v>0.25287558665241366</v>
      </c>
      <c r="D13" s="190">
        <v>0.252875586652414</v>
      </c>
      <c r="E13" s="190">
        <v>0.23936026884761469</v>
      </c>
      <c r="F13" s="190">
        <v>4.2610218516399997E-2</v>
      </c>
      <c r="G13" s="190">
        <v>0.14967795767604392</v>
      </c>
      <c r="H13" s="190">
        <v>4.9403546646173441E-2</v>
      </c>
      <c r="I13" s="190">
        <v>0.15321341718037268</v>
      </c>
      <c r="J13" s="190">
        <v>0.15696484820727788</v>
      </c>
      <c r="K13" s="190">
        <v>6.41222321503018E-2</v>
      </c>
      <c r="L13" s="190">
        <v>6.0437004737846994E-2</v>
      </c>
      <c r="M13" s="190">
        <v>9.1670769494162405E-2</v>
      </c>
      <c r="N13" s="188"/>
      <c r="O13" s="188"/>
      <c r="P13" s="188"/>
      <c r="Q13" s="188"/>
      <c r="R13" s="188"/>
      <c r="S13" s="188"/>
      <c r="T13" s="188"/>
      <c r="U13" s="188"/>
      <c r="V13" s="188"/>
      <c r="W13" s="188"/>
      <c r="X13" s="185"/>
      <c r="Y13" s="185"/>
      <c r="Z13" s="185"/>
      <c r="AA13" s="185"/>
      <c r="AB13" s="185"/>
      <c r="AC13" s="185"/>
    </row>
    <row r="14" spans="1:29">
      <c r="A14" s="185"/>
      <c r="B14" s="10" t="s">
        <v>40</v>
      </c>
      <c r="C14" s="190">
        <v>2.4607662242631532E-2</v>
      </c>
      <c r="D14" s="190">
        <v>2.4607662242631539E-2</v>
      </c>
      <c r="E14" s="190">
        <v>8.3365643394735484E-2</v>
      </c>
      <c r="F14" s="190">
        <v>0.65163370483305239</v>
      </c>
      <c r="G14" s="190">
        <v>5.3926579067477137E-2</v>
      </c>
      <c r="H14" s="190">
        <v>0.39114473021172458</v>
      </c>
      <c r="I14" s="190">
        <v>2.0820888379749217E-2</v>
      </c>
      <c r="J14" s="190">
        <v>0.10576719526700627</v>
      </c>
      <c r="K14" s="190">
        <v>0.16893818894540458</v>
      </c>
      <c r="L14" s="190">
        <v>0.30691112746602112</v>
      </c>
      <c r="M14" s="190">
        <v>0.1560824012007215</v>
      </c>
      <c r="N14" s="188"/>
      <c r="O14" s="188"/>
      <c r="P14" s="188"/>
      <c r="Q14" s="188"/>
      <c r="R14" s="188"/>
      <c r="S14" s="188"/>
      <c r="T14" s="188"/>
      <c r="U14" s="188"/>
      <c r="V14" s="188"/>
      <c r="W14" s="188"/>
      <c r="X14" s="185"/>
      <c r="Y14" s="185"/>
      <c r="Z14" s="185"/>
      <c r="AA14" s="185"/>
      <c r="AB14" s="185"/>
      <c r="AC14" s="185"/>
    </row>
    <row r="15" spans="1:29">
      <c r="A15" s="185"/>
      <c r="B15" s="10" t="s">
        <v>36</v>
      </c>
      <c r="C15" s="190">
        <v>2.2875543512786652E-2</v>
      </c>
      <c r="D15" s="190">
        <v>2.2875543512786652E-2</v>
      </c>
      <c r="E15" s="190">
        <v>2.6038557336431553E-2</v>
      </c>
      <c r="F15" s="190">
        <v>2.3683563486191005E-2</v>
      </c>
      <c r="G15" s="190">
        <v>2.8239462335216243E-3</v>
      </c>
      <c r="H15" s="190">
        <v>2.1061251820367981E-2</v>
      </c>
      <c r="I15" s="190">
        <v>2.8010564250097354E-2</v>
      </c>
      <c r="J15" s="190">
        <v>2.8139797641289297E-2</v>
      </c>
      <c r="K15" s="190">
        <v>2.8581790964525511E-2</v>
      </c>
      <c r="L15" s="190">
        <v>1.9728884969022357E-2</v>
      </c>
      <c r="M15" s="190">
        <v>1.4572397199120846E-2</v>
      </c>
      <c r="N15" s="188"/>
      <c r="O15" s="188"/>
      <c r="P15" s="188"/>
      <c r="Q15" s="188"/>
      <c r="R15" s="188"/>
      <c r="S15" s="188"/>
      <c r="T15" s="188"/>
      <c r="U15" s="188"/>
      <c r="V15" s="188"/>
      <c r="W15" s="188"/>
      <c r="X15" s="185"/>
      <c r="Y15" s="185"/>
      <c r="Z15" s="185"/>
      <c r="AA15" s="185"/>
      <c r="AB15" s="185"/>
      <c r="AC15" s="185"/>
    </row>
    <row r="16" spans="1:29">
      <c r="A16" s="185"/>
      <c r="B16" s="10" t="s">
        <v>38</v>
      </c>
      <c r="C16" s="190">
        <v>0.28106071405159044</v>
      </c>
      <c r="D16" s="190">
        <v>0.28106071405159044</v>
      </c>
      <c r="E16" s="190">
        <v>0.17245202421572053</v>
      </c>
      <c r="F16" s="190">
        <v>6.0771876230643625E-2</v>
      </c>
      <c r="G16" s="190">
        <v>0.2087675565543623</v>
      </c>
      <c r="H16" s="190">
        <v>0.13653863777474973</v>
      </c>
      <c r="I16" s="190">
        <v>0.37804377753541141</v>
      </c>
      <c r="J16" s="190">
        <v>0.18203503573652738</v>
      </c>
      <c r="K16" s="190">
        <v>0.19545614552562698</v>
      </c>
      <c r="L16" s="190">
        <v>0.20454642158366818</v>
      </c>
      <c r="M16" s="190">
        <v>5.5714396856126482E-2</v>
      </c>
      <c r="N16" s="188"/>
      <c r="O16" s="188"/>
      <c r="P16" s="188"/>
      <c r="Q16" s="188"/>
      <c r="R16" s="188"/>
      <c r="S16" s="188"/>
      <c r="T16" s="188"/>
      <c r="U16" s="188"/>
      <c r="V16" s="188"/>
      <c r="W16" s="188"/>
      <c r="X16" s="185"/>
      <c r="Y16" s="185"/>
      <c r="Z16" s="185"/>
      <c r="AA16" s="185"/>
      <c r="AB16" s="185"/>
      <c r="AC16" s="185"/>
    </row>
    <row r="17" spans="1:29">
      <c r="A17" s="185"/>
      <c r="B17" s="10" t="s">
        <v>39</v>
      </c>
      <c r="C17" s="190">
        <v>2.8486752061129823E-3</v>
      </c>
      <c r="D17" s="190">
        <v>3.3137852146958302E-3</v>
      </c>
      <c r="E17" s="190">
        <v>8.9413960838708294E-3</v>
      </c>
      <c r="F17" s="190">
        <v>4.8144932774623504E-3</v>
      </c>
      <c r="G17" s="190">
        <v>2.8239462335216243E-3</v>
      </c>
      <c r="H17" s="190">
        <v>2.1670565545858181E-2</v>
      </c>
      <c r="I17" s="190">
        <v>0</v>
      </c>
      <c r="J17" s="190">
        <v>1.5682717031267512E-2</v>
      </c>
      <c r="K17" s="190">
        <v>3.9185474907548184E-4</v>
      </c>
      <c r="L17" s="190">
        <v>2.0508806537649808E-2</v>
      </c>
      <c r="M17" s="190">
        <v>6.4522633077350726E-4</v>
      </c>
      <c r="N17" s="188"/>
      <c r="O17" s="188"/>
      <c r="P17" s="188"/>
      <c r="Q17" s="188"/>
      <c r="R17" s="188"/>
      <c r="S17" s="188"/>
      <c r="T17" s="188"/>
      <c r="U17" s="188"/>
      <c r="V17" s="188"/>
      <c r="W17" s="188"/>
      <c r="X17" s="185"/>
      <c r="Y17" s="185"/>
      <c r="Z17" s="185"/>
      <c r="AA17" s="185"/>
      <c r="AB17" s="185"/>
      <c r="AC17" s="185"/>
    </row>
    <row r="18" spans="1:29">
      <c r="A18" s="185"/>
      <c r="B18" s="185"/>
      <c r="C18" s="188"/>
      <c r="D18" s="188"/>
      <c r="E18" s="188"/>
      <c r="F18" s="188"/>
      <c r="G18" s="188"/>
      <c r="H18" s="188"/>
      <c r="I18" s="188"/>
      <c r="J18" s="188"/>
      <c r="K18" s="188"/>
      <c r="L18" s="188"/>
      <c r="M18" s="188"/>
      <c r="N18" s="188"/>
      <c r="O18" s="188"/>
      <c r="P18" s="188"/>
      <c r="Q18" s="188"/>
      <c r="R18" s="188"/>
      <c r="S18" s="188"/>
      <c r="T18" s="188"/>
      <c r="U18" s="188"/>
      <c r="V18" s="188"/>
      <c r="W18" s="188"/>
      <c r="X18" s="185"/>
      <c r="Y18" s="185"/>
      <c r="Z18" s="185"/>
      <c r="AA18" s="185"/>
      <c r="AB18" s="185"/>
      <c r="AC18" s="185"/>
    </row>
    <row r="19" spans="1:29">
      <c r="A19" s="185"/>
      <c r="B19" s="2" t="s">
        <v>142</v>
      </c>
      <c r="C19" s="185"/>
      <c r="D19" s="185"/>
      <c r="E19" s="185"/>
      <c r="F19" s="185"/>
      <c r="G19" s="185"/>
      <c r="H19" s="185"/>
      <c r="I19" s="185"/>
      <c r="J19" s="185"/>
      <c r="K19" s="185"/>
      <c r="L19" s="185"/>
      <c r="M19" s="185"/>
      <c r="N19" s="188"/>
      <c r="O19" s="188"/>
      <c r="P19" s="188"/>
      <c r="Q19" s="188"/>
      <c r="R19" s="188"/>
      <c r="S19" s="188"/>
      <c r="T19" s="188"/>
      <c r="U19" s="188"/>
      <c r="V19" s="188"/>
      <c r="W19" s="188"/>
      <c r="X19" s="185"/>
      <c r="Y19" s="185"/>
      <c r="Z19" s="185"/>
      <c r="AA19" s="185"/>
      <c r="AB19" s="185"/>
      <c r="AC19" s="185"/>
    </row>
    <row r="20" spans="1:29">
      <c r="A20" s="185"/>
      <c r="B20" s="4"/>
      <c r="C20" s="192" t="s">
        <v>79</v>
      </c>
      <c r="D20" s="193"/>
      <c r="E20" s="193"/>
      <c r="F20" s="193"/>
      <c r="G20" s="193"/>
      <c r="H20" s="193"/>
      <c r="I20" s="193"/>
      <c r="J20" s="193"/>
      <c r="K20" s="193"/>
      <c r="L20" s="193"/>
      <c r="M20" s="193"/>
      <c r="N20" s="188"/>
      <c r="O20" s="188"/>
      <c r="P20" s="188"/>
      <c r="Q20" s="188"/>
      <c r="R20" s="188"/>
      <c r="S20" s="188"/>
      <c r="T20" s="188"/>
      <c r="U20" s="188"/>
      <c r="V20" s="188"/>
      <c r="W20" s="188"/>
      <c r="X20" s="185"/>
      <c r="Y20" s="185"/>
      <c r="Z20" s="185"/>
      <c r="AA20" s="185"/>
      <c r="AB20" s="185"/>
      <c r="AC20" s="185"/>
    </row>
    <row r="21" spans="1:29" ht="30">
      <c r="A21" s="185"/>
      <c r="B21" s="8" t="s">
        <v>78</v>
      </c>
      <c r="C21" s="80" t="s">
        <v>154</v>
      </c>
      <c r="D21" s="80" t="s">
        <v>155</v>
      </c>
      <c r="E21" s="80" t="s">
        <v>18</v>
      </c>
      <c r="F21" s="80" t="s">
        <v>156</v>
      </c>
      <c r="G21" s="80" t="s">
        <v>157</v>
      </c>
      <c r="H21" s="80" t="s">
        <v>158</v>
      </c>
      <c r="I21" s="80" t="s">
        <v>159</v>
      </c>
      <c r="J21" s="80" t="s">
        <v>21</v>
      </c>
      <c r="K21" s="80" t="s">
        <v>160</v>
      </c>
      <c r="L21" s="80" t="s">
        <v>161</v>
      </c>
      <c r="M21" s="80" t="s">
        <v>17</v>
      </c>
      <c r="N21" s="188"/>
      <c r="O21" s="188"/>
      <c r="P21" s="188"/>
      <c r="Q21" s="188"/>
      <c r="R21" s="188"/>
      <c r="S21" s="188"/>
      <c r="T21" s="188"/>
      <c r="U21" s="188"/>
      <c r="V21" s="188"/>
      <c r="W21" s="188"/>
      <c r="X21" s="185"/>
      <c r="Y21" s="185"/>
      <c r="Z21" s="185"/>
      <c r="AA21" s="185"/>
      <c r="AB21" s="185"/>
      <c r="AC21" s="185"/>
    </row>
    <row r="22" spans="1:29">
      <c r="A22" s="185"/>
      <c r="B22" s="10" t="s">
        <v>41</v>
      </c>
      <c r="C22" s="190">
        <v>0</v>
      </c>
      <c r="D22" s="190">
        <v>0</v>
      </c>
      <c r="E22" s="190">
        <v>1.4348429451867487E-2</v>
      </c>
      <c r="F22" s="190">
        <v>0.29630867394660987</v>
      </c>
      <c r="G22" s="190">
        <v>0.102978386600327</v>
      </c>
      <c r="H22" s="190">
        <v>0.54957705872424267</v>
      </c>
      <c r="I22" s="190">
        <v>0</v>
      </c>
      <c r="J22" s="190">
        <v>7.836018841876069E-4</v>
      </c>
      <c r="K22" s="190">
        <v>4.8554465380210743E-2</v>
      </c>
      <c r="L22" s="190">
        <v>0.22037581283005594</v>
      </c>
      <c r="M22" s="190">
        <v>0</v>
      </c>
      <c r="N22" s="188"/>
      <c r="O22" s="188"/>
      <c r="P22" s="188"/>
      <c r="Q22" s="188"/>
      <c r="R22" s="188"/>
      <c r="S22" s="188"/>
      <c r="T22" s="188"/>
      <c r="U22" s="188"/>
      <c r="V22" s="188"/>
      <c r="W22" s="188"/>
      <c r="X22" s="185"/>
      <c r="Y22" s="185"/>
      <c r="Z22" s="185"/>
      <c r="AA22" s="185"/>
      <c r="AB22" s="185"/>
      <c r="AC22" s="185"/>
    </row>
    <row r="23" spans="1:29">
      <c r="A23" s="185"/>
      <c r="B23" s="10" t="s">
        <v>53</v>
      </c>
      <c r="C23" s="190">
        <v>3.7253423657137207E-2</v>
      </c>
      <c r="D23" s="190">
        <v>3.7253423657137207E-2</v>
      </c>
      <c r="E23" s="190">
        <v>4.6297488664503159E-2</v>
      </c>
      <c r="F23" s="190">
        <v>1.2165483701686434E-2</v>
      </c>
      <c r="G23" s="190">
        <v>5.3594246418006052E-2</v>
      </c>
      <c r="H23" s="190">
        <v>3.8870355552750424E-2</v>
      </c>
      <c r="I23" s="190">
        <v>0</v>
      </c>
      <c r="J23" s="190">
        <v>4.4659520310234561E-2</v>
      </c>
      <c r="K23" s="190">
        <v>0</v>
      </c>
      <c r="L23" s="190">
        <v>4.2852854332891627E-2</v>
      </c>
      <c r="M23" s="190">
        <v>4.2897172010152987E-2</v>
      </c>
      <c r="N23" s="188"/>
      <c r="O23" s="188"/>
      <c r="P23" s="188"/>
      <c r="Q23" s="188"/>
      <c r="R23" s="188"/>
      <c r="S23" s="188"/>
      <c r="T23" s="188"/>
      <c r="U23" s="188"/>
      <c r="V23" s="188"/>
      <c r="W23" s="188"/>
      <c r="X23" s="185"/>
      <c r="Y23" s="185"/>
      <c r="Z23" s="185"/>
      <c r="AA23" s="185"/>
      <c r="AB23" s="185"/>
      <c r="AC23" s="185"/>
    </row>
    <row r="24" spans="1:29">
      <c r="A24" s="185"/>
      <c r="B24" s="10" t="s">
        <v>36</v>
      </c>
      <c r="C24" s="190">
        <v>0.8797591714168137</v>
      </c>
      <c r="D24" s="190">
        <v>0.8797591714168137</v>
      </c>
      <c r="E24" s="190">
        <v>0.77365179619408608</v>
      </c>
      <c r="F24" s="190">
        <v>0.62323876852878668</v>
      </c>
      <c r="G24" s="190">
        <v>0.59225316489073643</v>
      </c>
      <c r="H24" s="190">
        <v>0.2045646914811074</v>
      </c>
      <c r="I24" s="190">
        <v>0.94296430946352672</v>
      </c>
      <c r="J24" s="190">
        <v>0.30038191457057783</v>
      </c>
      <c r="K24" s="190">
        <v>0.91330110657073682</v>
      </c>
      <c r="L24" s="190">
        <v>0.48986274951341435</v>
      </c>
      <c r="M24" s="190">
        <v>0.90551870341147833</v>
      </c>
      <c r="N24" s="188"/>
      <c r="O24" s="188"/>
      <c r="P24" s="188"/>
      <c r="Q24" s="188"/>
      <c r="R24" s="188"/>
      <c r="S24" s="188"/>
      <c r="T24" s="188"/>
      <c r="U24" s="188"/>
      <c r="V24" s="188"/>
      <c r="W24" s="188"/>
      <c r="X24" s="185"/>
      <c r="Y24" s="185"/>
      <c r="Z24" s="185"/>
      <c r="AA24" s="185"/>
      <c r="AB24" s="185"/>
      <c r="AC24" s="185"/>
    </row>
    <row r="25" spans="1:29">
      <c r="A25" s="185"/>
      <c r="B25" s="10" t="s">
        <v>39</v>
      </c>
      <c r="C25" s="190">
        <v>8.2987404926049085E-2</v>
      </c>
      <c r="D25" s="190">
        <v>8.2987404926049085E-2</v>
      </c>
      <c r="E25" s="190">
        <v>0.16570228568954332</v>
      </c>
      <c r="F25" s="190">
        <v>6.8287073822917044E-2</v>
      </c>
      <c r="G25" s="190">
        <v>0.25117420209093061</v>
      </c>
      <c r="H25" s="190">
        <v>0.20698789424189945</v>
      </c>
      <c r="I25" s="190">
        <v>5.7035690536473303E-2</v>
      </c>
      <c r="J25" s="190">
        <v>0.65417496323499991</v>
      </c>
      <c r="K25" s="190">
        <v>3.8144428049052416E-2</v>
      </c>
      <c r="L25" s="190">
        <v>0.24690858332363802</v>
      </c>
      <c r="M25" s="190">
        <v>5.1584124578368598E-2</v>
      </c>
      <c r="N25" s="188"/>
      <c r="O25" s="188"/>
      <c r="P25" s="188"/>
      <c r="Q25" s="188"/>
      <c r="R25" s="188"/>
      <c r="S25" s="188"/>
      <c r="T25" s="188"/>
      <c r="U25" s="188"/>
      <c r="V25" s="188"/>
      <c r="W25" s="188"/>
      <c r="X25" s="185"/>
      <c r="Y25" s="185"/>
      <c r="Z25" s="185"/>
      <c r="AA25" s="185"/>
      <c r="AB25" s="185"/>
      <c r="AC25" s="185"/>
    </row>
    <row r="26" spans="1:29">
      <c r="A26" s="185"/>
      <c r="B26" s="185"/>
      <c r="C26" s="188"/>
      <c r="D26" s="188"/>
      <c r="E26" s="188"/>
      <c r="F26" s="188"/>
      <c r="G26" s="188"/>
      <c r="H26" s="188"/>
      <c r="I26" s="188"/>
      <c r="J26" s="188"/>
      <c r="K26" s="188"/>
      <c r="L26" s="188"/>
      <c r="M26" s="188"/>
      <c r="N26" s="188"/>
      <c r="O26" s="188"/>
      <c r="P26" s="188"/>
      <c r="Q26" s="188"/>
      <c r="R26" s="188"/>
      <c r="S26" s="188"/>
      <c r="T26" s="188"/>
      <c r="U26" s="188"/>
      <c r="V26" s="188"/>
      <c r="W26" s="188"/>
      <c r="X26" s="185"/>
      <c r="Y26" s="185"/>
      <c r="Z26" s="185"/>
      <c r="AA26" s="185"/>
      <c r="AB26" s="185"/>
      <c r="AC26" s="185"/>
    </row>
    <row r="27" spans="1:29">
      <c r="A27" s="185"/>
      <c r="B27" s="2" t="s">
        <v>164</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row>
    <row r="28" spans="1:29">
      <c r="A28" s="185"/>
      <c r="B28" s="4"/>
      <c r="C28" s="192" t="s">
        <v>79</v>
      </c>
      <c r="D28" s="193"/>
      <c r="E28" s="193"/>
      <c r="F28" s="193"/>
      <c r="G28" s="193"/>
      <c r="H28" s="193"/>
      <c r="I28" s="193"/>
      <c r="J28" s="193"/>
      <c r="K28" s="193"/>
      <c r="L28" s="193"/>
      <c r="M28" s="193"/>
      <c r="N28" s="185"/>
      <c r="O28" s="185"/>
      <c r="P28" s="185"/>
      <c r="Q28" s="185"/>
      <c r="R28" s="185"/>
      <c r="S28" s="185"/>
      <c r="T28" s="185"/>
      <c r="U28" s="185"/>
      <c r="V28" s="185"/>
      <c r="W28" s="185"/>
      <c r="X28" s="185"/>
      <c r="Y28" s="185"/>
      <c r="Z28" s="185"/>
      <c r="AA28" s="185"/>
      <c r="AB28" s="185"/>
      <c r="AC28" s="185"/>
    </row>
    <row r="29" spans="1:29" ht="30">
      <c r="A29" s="185"/>
      <c r="B29" s="8" t="s">
        <v>78</v>
      </c>
      <c r="C29" s="80" t="s">
        <v>154</v>
      </c>
      <c r="D29" s="80" t="s">
        <v>155</v>
      </c>
      <c r="E29" s="80" t="s">
        <v>18</v>
      </c>
      <c r="F29" s="80" t="s">
        <v>156</v>
      </c>
      <c r="G29" s="80" t="s">
        <v>157</v>
      </c>
      <c r="H29" s="80" t="s">
        <v>158</v>
      </c>
      <c r="I29" s="80" t="s">
        <v>159</v>
      </c>
      <c r="J29" s="80" t="s">
        <v>21</v>
      </c>
      <c r="K29" s="80" t="s">
        <v>160</v>
      </c>
      <c r="L29" s="80" t="s">
        <v>161</v>
      </c>
      <c r="M29" s="80" t="s">
        <v>17</v>
      </c>
      <c r="N29" s="186"/>
      <c r="O29" s="186"/>
      <c r="P29" s="186"/>
      <c r="Q29" s="186"/>
      <c r="R29" s="186"/>
      <c r="S29" s="186"/>
      <c r="T29" s="186"/>
      <c r="U29" s="186"/>
      <c r="V29" s="186"/>
      <c r="W29" s="186"/>
      <c r="X29" s="185"/>
      <c r="Y29" s="185"/>
      <c r="Z29" s="185"/>
      <c r="AA29" s="185"/>
      <c r="AB29" s="185"/>
      <c r="AC29" s="185"/>
    </row>
    <row r="30" spans="1:29">
      <c r="A30" s="185"/>
      <c r="B30" s="10" t="s">
        <v>41</v>
      </c>
      <c r="C30" s="190">
        <v>0</v>
      </c>
      <c r="D30" s="190">
        <v>0</v>
      </c>
      <c r="E30" s="190">
        <v>0</v>
      </c>
      <c r="F30" s="190">
        <v>0</v>
      </c>
      <c r="G30" s="190">
        <v>0</v>
      </c>
      <c r="H30" s="190">
        <v>0</v>
      </c>
      <c r="I30" s="190">
        <v>0</v>
      </c>
      <c r="J30" s="190">
        <v>0</v>
      </c>
      <c r="K30" s="190">
        <v>0</v>
      </c>
      <c r="L30" s="190">
        <v>0</v>
      </c>
      <c r="M30" s="190">
        <v>0</v>
      </c>
      <c r="N30" s="187"/>
      <c r="O30" s="187"/>
      <c r="P30" s="187"/>
      <c r="Q30" s="187"/>
      <c r="R30" s="187"/>
      <c r="S30" s="187"/>
      <c r="T30" s="187"/>
      <c r="U30" s="187"/>
      <c r="V30" s="187"/>
      <c r="W30" s="187"/>
      <c r="X30" s="185"/>
      <c r="Y30" s="185"/>
      <c r="Z30" s="185"/>
      <c r="AA30" s="185"/>
      <c r="AB30" s="185"/>
      <c r="AC30" s="185"/>
    </row>
    <row r="31" spans="1:29">
      <c r="A31" s="185"/>
      <c r="B31" s="10" t="s">
        <v>53</v>
      </c>
      <c r="C31" s="190">
        <v>0.25531914893617025</v>
      </c>
      <c r="D31" s="190">
        <v>0.25531914893617019</v>
      </c>
      <c r="E31" s="190">
        <v>0.25531914893617019</v>
      </c>
      <c r="F31" s="190">
        <v>0.25531914893617025</v>
      </c>
      <c r="G31" s="190">
        <v>0.25531914893617019</v>
      </c>
      <c r="H31" s="190">
        <v>0.25531914893617019</v>
      </c>
      <c r="I31" s="190">
        <v>0.25531914893617019</v>
      </c>
      <c r="J31" s="190">
        <v>0.25531914893617019</v>
      </c>
      <c r="K31" s="190">
        <v>0.25531914893617019</v>
      </c>
      <c r="L31" s="190">
        <v>0.25531914893617025</v>
      </c>
      <c r="M31" s="190">
        <v>0.25531914893617025</v>
      </c>
      <c r="N31" s="188"/>
      <c r="O31" s="188"/>
      <c r="P31" s="188"/>
      <c r="Q31" s="188"/>
      <c r="R31" s="188"/>
      <c r="S31" s="188"/>
      <c r="T31" s="188"/>
      <c r="U31" s="188"/>
      <c r="V31" s="188"/>
      <c r="W31" s="188"/>
      <c r="X31" s="185"/>
      <c r="Y31" s="185"/>
      <c r="Z31" s="185"/>
      <c r="AA31" s="185"/>
      <c r="AB31" s="185"/>
      <c r="AC31" s="185"/>
    </row>
    <row r="32" spans="1:29">
      <c r="A32" s="185"/>
      <c r="B32" s="10" t="s">
        <v>36</v>
      </c>
      <c r="C32" s="190">
        <v>0.739952718676123</v>
      </c>
      <c r="D32" s="190">
        <v>0.73995271867612289</v>
      </c>
      <c r="E32" s="190">
        <v>0.73995271867612289</v>
      </c>
      <c r="F32" s="190">
        <v>0.73995271867612289</v>
      </c>
      <c r="G32" s="190">
        <v>0.73995271867612289</v>
      </c>
      <c r="H32" s="190">
        <v>0.739952718676123</v>
      </c>
      <c r="I32" s="190">
        <v>0.73995271867612289</v>
      </c>
      <c r="J32" s="190">
        <v>0.73995271867612289</v>
      </c>
      <c r="K32" s="190">
        <v>0.73995271867612289</v>
      </c>
      <c r="L32" s="190">
        <v>0.73995271867612289</v>
      </c>
      <c r="M32" s="190">
        <v>0.73995271867612289</v>
      </c>
      <c r="N32" s="188"/>
      <c r="O32" s="188"/>
      <c r="P32" s="188"/>
      <c r="Q32" s="188"/>
      <c r="R32" s="188"/>
      <c r="S32" s="188"/>
      <c r="T32" s="188"/>
      <c r="U32" s="188"/>
      <c r="V32" s="188"/>
      <c r="W32" s="188"/>
      <c r="X32" s="185"/>
      <c r="Y32" s="185"/>
      <c r="Z32" s="185"/>
      <c r="AA32" s="185"/>
      <c r="AB32" s="185"/>
      <c r="AC32" s="185"/>
    </row>
    <row r="33" spans="1:29">
      <c r="A33" s="185"/>
      <c r="B33" s="10" t="s">
        <v>39</v>
      </c>
      <c r="C33" s="190">
        <v>4.7281323877068557E-3</v>
      </c>
      <c r="D33" s="190">
        <v>4.7281323877068565E-3</v>
      </c>
      <c r="E33" s="190">
        <v>4.7281323877068557E-3</v>
      </c>
      <c r="F33" s="190">
        <v>4.7281323877068557E-3</v>
      </c>
      <c r="G33" s="190">
        <v>4.7281323877068557E-3</v>
      </c>
      <c r="H33" s="190">
        <v>4.7281323877068557E-3</v>
      </c>
      <c r="I33" s="190">
        <v>4.7281323877068548E-3</v>
      </c>
      <c r="J33" s="190">
        <v>4.7281323877068557E-3</v>
      </c>
      <c r="K33" s="190">
        <v>4.7281323877068548E-3</v>
      </c>
      <c r="L33" s="190">
        <v>4.7281323877068565E-3</v>
      </c>
      <c r="M33" s="190">
        <v>4.7281323877068565E-3</v>
      </c>
      <c r="N33" s="188"/>
      <c r="O33" s="188"/>
      <c r="P33" s="188"/>
      <c r="Q33" s="188"/>
      <c r="R33" s="188"/>
      <c r="S33" s="188"/>
      <c r="T33" s="188"/>
      <c r="U33" s="188"/>
      <c r="V33" s="188"/>
      <c r="W33" s="188"/>
      <c r="X33" s="185"/>
      <c r="Y33" s="185"/>
      <c r="Z33" s="185"/>
      <c r="AA33" s="185"/>
      <c r="AB33" s="185"/>
      <c r="AC33" s="185"/>
    </row>
    <row r="34" spans="1:29">
      <c r="A34" s="185"/>
      <c r="B34" s="185"/>
      <c r="C34" s="188"/>
      <c r="D34" s="188"/>
      <c r="E34" s="188"/>
      <c r="F34" s="188"/>
      <c r="G34" s="188"/>
      <c r="H34" s="188"/>
      <c r="I34" s="188"/>
      <c r="J34" s="188"/>
      <c r="K34" s="188"/>
      <c r="L34" s="188"/>
      <c r="M34" s="188"/>
      <c r="N34" s="188"/>
      <c r="O34" s="188"/>
      <c r="P34" s="188"/>
      <c r="Q34" s="188"/>
      <c r="R34" s="188"/>
      <c r="S34" s="188"/>
      <c r="T34" s="188"/>
      <c r="U34" s="188"/>
      <c r="V34" s="188"/>
      <c r="W34" s="188"/>
      <c r="X34" s="185"/>
      <c r="Y34" s="185"/>
      <c r="Z34" s="185"/>
      <c r="AA34" s="185"/>
      <c r="AB34" s="185"/>
      <c r="AC34" s="185"/>
    </row>
    <row r="35" spans="1:29">
      <c r="A35" s="185"/>
      <c r="B35" s="2" t="s">
        <v>165</v>
      </c>
      <c r="C35" s="185"/>
      <c r="D35" s="185"/>
      <c r="E35" s="185"/>
      <c r="F35" s="185"/>
      <c r="G35" s="185"/>
      <c r="H35" s="185"/>
      <c r="I35" s="185"/>
      <c r="J35" s="185"/>
      <c r="K35" s="185"/>
      <c r="L35" s="185"/>
      <c r="M35" s="185"/>
      <c r="N35" s="188"/>
      <c r="O35" s="188"/>
      <c r="P35" s="188"/>
      <c r="Q35" s="188"/>
      <c r="R35" s="188"/>
      <c r="S35" s="188"/>
      <c r="T35" s="188"/>
      <c r="U35" s="188"/>
      <c r="V35" s="188"/>
      <c r="W35" s="188"/>
      <c r="X35" s="185"/>
      <c r="Y35" s="185"/>
      <c r="Z35" s="185"/>
      <c r="AA35" s="185"/>
      <c r="AB35" s="185"/>
      <c r="AC35" s="185"/>
    </row>
    <row r="36" spans="1:29">
      <c r="A36" s="185"/>
      <c r="B36" s="4"/>
      <c r="C36" s="192" t="s">
        <v>79</v>
      </c>
      <c r="D36" s="193"/>
      <c r="E36" s="193"/>
      <c r="F36" s="193"/>
      <c r="G36" s="193"/>
      <c r="H36" s="193"/>
      <c r="I36" s="193"/>
      <c r="J36" s="193"/>
      <c r="K36" s="193"/>
      <c r="L36" s="193"/>
      <c r="M36" s="193"/>
      <c r="N36" s="188"/>
      <c r="O36" s="188"/>
      <c r="P36" s="188"/>
      <c r="Q36" s="188"/>
      <c r="R36" s="188"/>
      <c r="S36" s="188"/>
      <c r="T36" s="188"/>
      <c r="U36" s="188"/>
      <c r="V36" s="188"/>
      <c r="W36" s="188"/>
      <c r="X36" s="185"/>
      <c r="Y36" s="185"/>
      <c r="Z36" s="185"/>
      <c r="AA36" s="185"/>
      <c r="AB36" s="185"/>
      <c r="AC36" s="185"/>
    </row>
    <row r="37" spans="1:29" ht="30">
      <c r="A37" s="185"/>
      <c r="B37" s="8" t="s">
        <v>78</v>
      </c>
      <c r="C37" s="80" t="s">
        <v>154</v>
      </c>
      <c r="D37" s="80" t="s">
        <v>155</v>
      </c>
      <c r="E37" s="80" t="s">
        <v>18</v>
      </c>
      <c r="F37" s="80" t="s">
        <v>156</v>
      </c>
      <c r="G37" s="80" t="s">
        <v>157</v>
      </c>
      <c r="H37" s="80" t="s">
        <v>158</v>
      </c>
      <c r="I37" s="80" t="s">
        <v>159</v>
      </c>
      <c r="J37" s="80" t="s">
        <v>21</v>
      </c>
      <c r="K37" s="80" t="s">
        <v>160</v>
      </c>
      <c r="L37" s="80" t="s">
        <v>161</v>
      </c>
      <c r="M37" s="80" t="s">
        <v>17</v>
      </c>
      <c r="N37" s="188"/>
      <c r="O37" s="188"/>
      <c r="P37" s="188"/>
      <c r="Q37" s="188"/>
      <c r="R37" s="188"/>
      <c r="S37" s="188"/>
      <c r="T37" s="188"/>
      <c r="U37" s="188"/>
      <c r="V37" s="188"/>
      <c r="W37" s="188"/>
      <c r="X37" s="185"/>
      <c r="Y37" s="185"/>
      <c r="Z37" s="185"/>
      <c r="AA37" s="185"/>
      <c r="AB37" s="185"/>
      <c r="AC37" s="185"/>
    </row>
    <row r="38" spans="1:29">
      <c r="A38" s="185"/>
      <c r="B38" s="10" t="s">
        <v>41</v>
      </c>
      <c r="C38" s="190">
        <v>0</v>
      </c>
      <c r="D38" s="190">
        <v>0</v>
      </c>
      <c r="E38" s="190">
        <v>0</v>
      </c>
      <c r="F38" s="190">
        <v>1.8255198075603673E-2</v>
      </c>
      <c r="G38" s="190">
        <v>3.6020135519433297E-4</v>
      </c>
      <c r="H38" s="190">
        <v>0.15347239833842274</v>
      </c>
      <c r="I38" s="190">
        <v>0</v>
      </c>
      <c r="J38" s="190">
        <v>7.4521302868710038E-5</v>
      </c>
      <c r="K38" s="190">
        <v>5.815834177746523E-3</v>
      </c>
      <c r="L38" s="190">
        <v>4.6832154991936159E-2</v>
      </c>
      <c r="M38" s="190">
        <v>0</v>
      </c>
      <c r="N38" s="185"/>
      <c r="O38" s="185"/>
      <c r="P38" s="185"/>
      <c r="Q38" s="185"/>
      <c r="R38" s="185"/>
      <c r="S38" s="185"/>
      <c r="T38" s="185"/>
      <c r="U38" s="185"/>
      <c r="V38" s="185"/>
      <c r="W38" s="185"/>
      <c r="X38" s="185"/>
      <c r="Y38" s="185"/>
      <c r="Z38" s="185"/>
      <c r="AA38" s="185"/>
      <c r="AB38" s="185"/>
      <c r="AC38" s="185"/>
    </row>
    <row r="39" spans="1:29">
      <c r="A39" s="185"/>
      <c r="B39" s="10" t="s">
        <v>53</v>
      </c>
      <c r="C39" s="190">
        <v>0.25531914893617019</v>
      </c>
      <c r="D39" s="190">
        <v>0.21187168821008026</v>
      </c>
      <c r="E39" s="190">
        <v>0.25531914893617025</v>
      </c>
      <c r="F39" s="190">
        <v>0.24033876289973466</v>
      </c>
      <c r="G39" s="190">
        <v>0.25461354860912788</v>
      </c>
      <c r="H39" s="190">
        <v>0.19487463999847243</v>
      </c>
      <c r="I39" s="190">
        <v>0.24867196695632937</v>
      </c>
      <c r="J39" s="190">
        <v>0.23528521294925164</v>
      </c>
      <c r="K39" s="190">
        <v>0.22473712479094446</v>
      </c>
      <c r="L39" s="190">
        <v>0.21016784892895793</v>
      </c>
      <c r="M39" s="190">
        <v>0.18995808979160986</v>
      </c>
      <c r="N39" s="185"/>
      <c r="O39" s="185"/>
      <c r="P39" s="185"/>
      <c r="Q39" s="185"/>
      <c r="R39" s="185"/>
      <c r="S39" s="185"/>
      <c r="T39" s="185"/>
      <c r="U39" s="185"/>
      <c r="V39" s="185"/>
      <c r="W39" s="185"/>
      <c r="X39" s="185"/>
      <c r="Y39" s="185"/>
      <c r="Z39" s="185"/>
      <c r="AA39" s="185"/>
      <c r="AB39" s="185"/>
      <c r="AC39" s="185"/>
    </row>
    <row r="40" spans="1:29">
      <c r="A40" s="185"/>
      <c r="B40" s="10" t="s">
        <v>36</v>
      </c>
      <c r="C40" s="190">
        <v>0.73995271867612289</v>
      </c>
      <c r="D40" s="190">
        <v>0.76780778556906371</v>
      </c>
      <c r="E40" s="190">
        <v>0.739952718676123</v>
      </c>
      <c r="F40" s="190">
        <v>0.73276212162154708</v>
      </c>
      <c r="G40" s="190">
        <v>0.73943609007869138</v>
      </c>
      <c r="H40" s="190">
        <v>0.590442684967594</v>
      </c>
      <c r="I40" s="190">
        <v>0.74523808404571468</v>
      </c>
      <c r="J40" s="190">
        <v>0.69814910680891473</v>
      </c>
      <c r="K40" s="190">
        <v>0.76071631829729502</v>
      </c>
      <c r="L40" s="190">
        <v>0.68680599605103854</v>
      </c>
      <c r="M40" s="190">
        <v>0.79089645000380904</v>
      </c>
      <c r="N40" s="185"/>
      <c r="O40" s="185"/>
      <c r="P40" s="185"/>
      <c r="Q40" s="185"/>
      <c r="R40" s="185"/>
      <c r="S40" s="185"/>
      <c r="T40" s="185"/>
      <c r="U40" s="185"/>
      <c r="V40" s="185"/>
      <c r="W40" s="185"/>
      <c r="X40" s="185"/>
      <c r="Y40" s="185"/>
      <c r="Z40" s="185"/>
      <c r="AA40" s="185"/>
      <c r="AB40" s="185"/>
      <c r="AC40" s="185"/>
    </row>
    <row r="41" spans="1:29">
      <c r="A41" s="185"/>
      <c r="B41" s="10" t="s">
        <v>39</v>
      </c>
      <c r="C41" s="190">
        <v>4.7281323877068557E-3</v>
      </c>
      <c r="D41" s="190">
        <v>2.0320526220856026E-2</v>
      </c>
      <c r="E41" s="190">
        <v>4.7281323877068565E-3</v>
      </c>
      <c r="F41" s="190">
        <v>8.6439174031145392E-3</v>
      </c>
      <c r="G41" s="190">
        <v>5.5901599569864891E-3</v>
      </c>
      <c r="H41" s="190">
        <v>6.1210276695510893E-2</v>
      </c>
      <c r="I41" s="190">
        <v>6.0899489979560273E-3</v>
      </c>
      <c r="J41" s="190">
        <v>6.6491158938964928E-2</v>
      </c>
      <c r="K41" s="190">
        <v>8.7307227340140091E-3</v>
      </c>
      <c r="L41" s="190">
        <v>5.6194000028067355E-2</v>
      </c>
      <c r="M41" s="190">
        <v>1.9145460204581174E-2</v>
      </c>
      <c r="N41" s="185"/>
      <c r="O41" s="185"/>
      <c r="P41" s="185"/>
      <c r="Q41" s="185"/>
      <c r="R41" s="185"/>
      <c r="S41" s="185"/>
      <c r="T41" s="185"/>
      <c r="U41" s="185"/>
      <c r="V41" s="185"/>
      <c r="W41" s="185"/>
      <c r="X41" s="185"/>
      <c r="Y41" s="185"/>
      <c r="Z41" s="185"/>
      <c r="AA41" s="185"/>
      <c r="AB41" s="185"/>
      <c r="AC41" s="185"/>
    </row>
    <row r="42" spans="1:29">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row r="44" spans="1:29">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row>
    <row r="45" spans="1:2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row>
    <row r="46" spans="1:29">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29">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row>
    <row r="48" spans="1:29">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row>
    <row r="49" spans="1:29">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row>
    <row r="50" spans="1:29">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1:29">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1:29">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1:29">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row>
  </sheetData>
  <mergeCells count="4">
    <mergeCell ref="C5:M5"/>
    <mergeCell ref="C20:M20"/>
    <mergeCell ref="C28:M28"/>
    <mergeCell ref="C36:M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election activeCell="E6" sqref="E6"/>
    </sheetView>
  </sheetViews>
  <sheetFormatPr defaultColWidth="9.140625" defaultRowHeight="15"/>
  <cols>
    <col min="1" max="1" width="4.7109375" style="3" customWidth="1"/>
    <col min="2" max="2" width="18.28515625" style="3" customWidth="1"/>
    <col min="3" max="23" width="13.7109375" style="3" customWidth="1"/>
    <col min="24" max="16384" width="9.140625" style="3"/>
  </cols>
  <sheetData>
    <row r="1" spans="1:29">
      <c r="A1" s="2" t="s">
        <v>179</v>
      </c>
    </row>
    <row r="2" spans="1:29">
      <c r="A2" s="184" t="str">
        <f>HYPERLINK("#'List of Tables'!A1","Return to List of Tables")</f>
        <v>Return to List of Tables</v>
      </c>
    </row>
    <row r="3" spans="1:29">
      <c r="A3" s="2"/>
    </row>
    <row r="4" spans="1:29">
      <c r="B4" s="2" t="s">
        <v>163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1:29">
      <c r="B5" s="4"/>
      <c r="C5" s="192" t="s">
        <v>79</v>
      </c>
      <c r="D5" s="193"/>
      <c r="E5" s="193"/>
      <c r="F5" s="193"/>
      <c r="G5" s="193"/>
      <c r="H5" s="193"/>
      <c r="I5" s="193"/>
      <c r="J5" s="193"/>
      <c r="K5" s="193"/>
      <c r="L5" s="193"/>
      <c r="M5" s="193"/>
      <c r="N5" s="186"/>
      <c r="O5" s="186"/>
      <c r="P5" s="186"/>
      <c r="Q5" s="186"/>
      <c r="R5" s="186"/>
      <c r="S5" s="186"/>
      <c r="T5" s="186"/>
      <c r="U5" s="186"/>
      <c r="V5" s="186"/>
      <c r="W5" s="186"/>
      <c r="X5" s="185"/>
      <c r="Y5" s="185"/>
      <c r="Z5" s="185"/>
      <c r="AA5" s="185"/>
      <c r="AB5" s="185"/>
      <c r="AC5" s="185"/>
    </row>
    <row r="6" spans="1:29" ht="30">
      <c r="B6" s="8" t="s">
        <v>78</v>
      </c>
      <c r="C6" s="80" t="s">
        <v>154</v>
      </c>
      <c r="D6" s="80" t="s">
        <v>155</v>
      </c>
      <c r="E6" s="80" t="s">
        <v>18</v>
      </c>
      <c r="F6" s="80" t="s">
        <v>156</v>
      </c>
      <c r="G6" s="80" t="s">
        <v>157</v>
      </c>
      <c r="H6" s="80" t="s">
        <v>158</v>
      </c>
      <c r="I6" s="80" t="s">
        <v>159</v>
      </c>
      <c r="J6" s="80" t="s">
        <v>21</v>
      </c>
      <c r="K6" s="80" t="s">
        <v>160</v>
      </c>
      <c r="L6" s="80" t="s">
        <v>161</v>
      </c>
      <c r="M6" s="80" t="s">
        <v>17</v>
      </c>
      <c r="N6" s="187"/>
      <c r="O6" s="187"/>
      <c r="P6" s="187"/>
      <c r="Q6" s="187"/>
      <c r="R6" s="187"/>
      <c r="S6" s="187"/>
      <c r="T6" s="187"/>
      <c r="U6" s="187"/>
      <c r="V6" s="187"/>
      <c r="W6" s="187"/>
      <c r="X6" s="185"/>
      <c r="Y6" s="185"/>
      <c r="Z6" s="185"/>
      <c r="AA6" s="185"/>
      <c r="AB6" s="185"/>
      <c r="AC6" s="185"/>
    </row>
    <row r="7" spans="1:29">
      <c r="B7" s="10" t="s">
        <v>42</v>
      </c>
      <c r="C7" s="190">
        <v>7.4710820583767421E-2</v>
      </c>
      <c r="D7" s="190">
        <v>7.4710820583767421E-2</v>
      </c>
      <c r="E7" s="190">
        <v>7.1343637267376844E-2</v>
      </c>
      <c r="F7" s="190">
        <v>2.6779795658339017E-2</v>
      </c>
      <c r="G7" s="190">
        <v>0.10491183881646536</v>
      </c>
      <c r="H7" s="190">
        <v>4.0996312184693788E-2</v>
      </c>
      <c r="I7" s="190">
        <v>8.7861491275375472E-2</v>
      </c>
      <c r="J7" s="190">
        <v>0.12419771290924306</v>
      </c>
      <c r="K7" s="190">
        <v>7.9088596088609714E-2</v>
      </c>
      <c r="L7" s="190">
        <v>6.0949305229609223E-2</v>
      </c>
      <c r="M7" s="190">
        <v>0.13824029134777086</v>
      </c>
      <c r="N7" s="188"/>
      <c r="O7" s="188"/>
      <c r="P7" s="188"/>
      <c r="Q7" s="188"/>
      <c r="R7" s="188"/>
      <c r="S7" s="188"/>
      <c r="T7" s="188"/>
      <c r="U7" s="188"/>
      <c r="V7" s="188"/>
      <c r="W7" s="188"/>
      <c r="X7" s="185"/>
      <c r="Y7" s="185"/>
      <c r="Z7" s="185"/>
      <c r="AA7" s="185"/>
      <c r="AB7" s="185"/>
      <c r="AC7" s="185"/>
    </row>
    <row r="8" spans="1:29">
      <c r="B8" s="10" t="s">
        <v>41</v>
      </c>
      <c r="C8" s="190">
        <v>0</v>
      </c>
      <c r="D8" s="190">
        <v>0</v>
      </c>
      <c r="E8" s="190">
        <v>5.9099845142678645E-3</v>
      </c>
      <c r="F8" s="190">
        <v>4.4125056212313711E-2</v>
      </c>
      <c r="G8" s="190">
        <v>2.5081981867866691E-2</v>
      </c>
      <c r="H8" s="190">
        <v>0.13845569626481244</v>
      </c>
      <c r="I8" s="190">
        <v>0</v>
      </c>
      <c r="J8" s="190">
        <v>2.9223022042160752E-2</v>
      </c>
      <c r="K8" s="190">
        <v>1.0180027046106743E-2</v>
      </c>
      <c r="L8" s="190">
        <v>7.510113727192293E-3</v>
      </c>
      <c r="M8" s="190">
        <v>6.4522633077350748E-4</v>
      </c>
      <c r="N8" s="188"/>
      <c r="O8" s="188"/>
      <c r="P8" s="188"/>
      <c r="Q8" s="188"/>
      <c r="R8" s="188"/>
      <c r="S8" s="188"/>
      <c r="T8" s="188"/>
      <c r="U8" s="188"/>
      <c r="V8" s="188"/>
      <c r="W8" s="188"/>
      <c r="X8" s="185"/>
      <c r="Y8" s="185"/>
      <c r="Z8" s="185"/>
      <c r="AA8" s="185"/>
      <c r="AB8" s="185"/>
      <c r="AC8" s="185"/>
    </row>
    <row r="9" spans="1:29">
      <c r="B9" s="10" t="s">
        <v>37</v>
      </c>
      <c r="C9" s="190">
        <v>9.0204225828320161E-2</v>
      </c>
      <c r="D9" s="190">
        <v>9.0204225828320175E-2</v>
      </c>
      <c r="E9" s="190">
        <v>0.13788289684714511</v>
      </c>
      <c r="F9" s="190">
        <v>2.7763362450240442E-2</v>
      </c>
      <c r="G9" s="190">
        <v>0.16849591957672785</v>
      </c>
      <c r="H9" s="190">
        <v>8.6471903648666845E-2</v>
      </c>
      <c r="I9" s="190">
        <v>5.7233669708496936E-2</v>
      </c>
      <c r="J9" s="190">
        <v>8.9093127441677938E-2</v>
      </c>
      <c r="K9" s="190">
        <v>0.10324702742706883</v>
      </c>
      <c r="L9" s="190">
        <v>8.6380560644698026E-2</v>
      </c>
      <c r="M9" s="190">
        <v>8.5337481611264074E-2</v>
      </c>
      <c r="N9" s="188"/>
      <c r="O9" s="188"/>
      <c r="P9" s="188"/>
      <c r="Q9" s="188"/>
      <c r="R9" s="188"/>
      <c r="S9" s="188"/>
      <c r="T9" s="188"/>
      <c r="U9" s="188"/>
      <c r="V9" s="188"/>
      <c r="W9" s="188"/>
      <c r="X9" s="185"/>
      <c r="Y9" s="185"/>
      <c r="Z9" s="185"/>
      <c r="AA9" s="185"/>
      <c r="AB9" s="185"/>
      <c r="AC9" s="185"/>
    </row>
    <row r="10" spans="1:29">
      <c r="A10" s="185"/>
      <c r="B10" s="10" t="s">
        <v>35</v>
      </c>
      <c r="C10" s="190">
        <v>1.4088476107088776E-2</v>
      </c>
      <c r="D10" s="190">
        <v>1.4051267306402144E-2</v>
      </c>
      <c r="E10" s="190">
        <v>1.4668956338036833E-2</v>
      </c>
      <c r="F10" s="190">
        <v>7.2830506941614715E-3</v>
      </c>
      <c r="G10" s="190">
        <v>1.4286274812603857E-2</v>
      </c>
      <c r="H10" s="190">
        <v>5.8608834974607366E-3</v>
      </c>
      <c r="I10" s="190">
        <v>1.4956376031609717E-2</v>
      </c>
      <c r="J10" s="190">
        <v>1.1575906465144557E-2</v>
      </c>
      <c r="K10" s="190">
        <v>2.1672443281173643E-2</v>
      </c>
      <c r="L10" s="190">
        <v>1.3766277589974622E-2</v>
      </c>
      <c r="M10" s="190">
        <v>2.550812146252129E-2</v>
      </c>
      <c r="N10" s="188"/>
      <c r="O10" s="188"/>
      <c r="P10" s="188"/>
      <c r="Q10" s="188"/>
      <c r="R10" s="188"/>
      <c r="S10" s="188"/>
      <c r="T10" s="188"/>
      <c r="U10" s="188"/>
      <c r="V10" s="188"/>
      <c r="W10" s="188"/>
      <c r="X10" s="185"/>
      <c r="Y10" s="185"/>
      <c r="Z10" s="185"/>
      <c r="AA10" s="185"/>
      <c r="AB10" s="185"/>
      <c r="AC10" s="185"/>
    </row>
    <row r="11" spans="1:29">
      <c r="A11" s="185"/>
      <c r="B11" s="10" t="s">
        <v>162</v>
      </c>
      <c r="C11" s="190">
        <v>0.16201747523152091</v>
      </c>
      <c r="D11" s="190">
        <v>0.16158957402362464</v>
      </c>
      <c r="E11" s="190">
        <v>0.16869299788742353</v>
      </c>
      <c r="F11" s="190">
        <v>8.3755082982856929E-2</v>
      </c>
      <c r="G11" s="190">
        <v>0.16429216034494437</v>
      </c>
      <c r="H11" s="190">
        <v>6.7400160220798477E-2</v>
      </c>
      <c r="I11" s="190">
        <v>0.17199832436351176</v>
      </c>
      <c r="J11" s="190">
        <v>0.13312292434916237</v>
      </c>
      <c r="K11" s="190">
        <v>0.24923309773349697</v>
      </c>
      <c r="L11" s="190">
        <v>0.15831219228470816</v>
      </c>
      <c r="M11" s="190">
        <v>0.29334339681899485</v>
      </c>
      <c r="N11" s="188"/>
      <c r="O11" s="188"/>
      <c r="P11" s="188"/>
      <c r="Q11" s="188"/>
      <c r="R11" s="188"/>
      <c r="S11" s="188"/>
      <c r="T11" s="188"/>
      <c r="U11" s="188"/>
      <c r="V11" s="188"/>
      <c r="W11" s="188"/>
      <c r="X11" s="185"/>
      <c r="Y11" s="185"/>
      <c r="Z11" s="185"/>
      <c r="AA11" s="185"/>
      <c r="AB11" s="185"/>
      <c r="AC11" s="185"/>
    </row>
    <row r="12" spans="1:29">
      <c r="A12" s="185"/>
      <c r="B12" s="10" t="s">
        <v>53</v>
      </c>
      <c r="C12" s="190">
        <v>7.4710820583767421E-2</v>
      </c>
      <c r="D12" s="190">
        <v>7.4710820583767421E-2</v>
      </c>
      <c r="E12" s="190">
        <v>7.1343637267376844E-2</v>
      </c>
      <c r="F12" s="190">
        <v>2.6779795658339017E-2</v>
      </c>
      <c r="G12" s="190">
        <v>0.10491183881646536</v>
      </c>
      <c r="H12" s="190">
        <v>4.0996312184693788E-2</v>
      </c>
      <c r="I12" s="190">
        <v>8.7861491275375472E-2</v>
      </c>
      <c r="J12" s="190">
        <v>0.12419771290924306</v>
      </c>
      <c r="K12" s="190">
        <v>7.9088596088609714E-2</v>
      </c>
      <c r="L12" s="190">
        <v>6.0949305229609223E-2</v>
      </c>
      <c r="M12" s="190">
        <v>0.13824029134777086</v>
      </c>
      <c r="N12" s="188"/>
      <c r="O12" s="188"/>
      <c r="P12" s="188"/>
      <c r="Q12" s="188"/>
      <c r="R12" s="188"/>
      <c r="S12" s="188"/>
      <c r="T12" s="188"/>
      <c r="U12" s="188"/>
      <c r="V12" s="188"/>
      <c r="W12" s="188"/>
      <c r="X12" s="185"/>
      <c r="Y12" s="185"/>
      <c r="Z12" s="185"/>
      <c r="AA12" s="185"/>
      <c r="AB12" s="185"/>
      <c r="AC12" s="185"/>
    </row>
    <row r="13" spans="1:29">
      <c r="A13" s="185"/>
      <c r="B13" s="10" t="s">
        <v>43</v>
      </c>
      <c r="C13" s="190">
        <v>0.25287558665241372</v>
      </c>
      <c r="D13" s="190">
        <v>0.25287558665241372</v>
      </c>
      <c r="E13" s="190">
        <v>0.23936026884761474</v>
      </c>
      <c r="F13" s="190">
        <v>4.2610218516399997E-2</v>
      </c>
      <c r="G13" s="190">
        <v>0.14967795767604389</v>
      </c>
      <c r="H13" s="190">
        <v>4.9403546646173427E-2</v>
      </c>
      <c r="I13" s="190">
        <v>0.15321341718037268</v>
      </c>
      <c r="J13" s="190">
        <v>0.15696484820727788</v>
      </c>
      <c r="K13" s="190">
        <v>6.4122232150301814E-2</v>
      </c>
      <c r="L13" s="190">
        <v>6.0437004737846994E-2</v>
      </c>
      <c r="M13" s="190">
        <v>9.1670769494162446E-2</v>
      </c>
      <c r="N13" s="188"/>
      <c r="O13" s="188"/>
      <c r="P13" s="188"/>
      <c r="Q13" s="188"/>
      <c r="R13" s="188"/>
      <c r="S13" s="188"/>
      <c r="T13" s="188"/>
      <c r="U13" s="188"/>
      <c r="V13" s="188"/>
      <c r="W13" s="188"/>
      <c r="X13" s="185"/>
      <c r="Y13" s="185"/>
      <c r="Z13" s="185"/>
      <c r="AA13" s="185"/>
      <c r="AB13" s="185"/>
      <c r="AC13" s="185"/>
    </row>
    <row r="14" spans="1:29">
      <c r="A14" s="185"/>
      <c r="B14" s="10" t="s">
        <v>40</v>
      </c>
      <c r="C14" s="190">
        <v>2.4607662242631539E-2</v>
      </c>
      <c r="D14" s="190">
        <v>2.4607662242631535E-2</v>
      </c>
      <c r="E14" s="190">
        <v>8.3365643394735497E-2</v>
      </c>
      <c r="F14" s="190">
        <v>0.65163370483305239</v>
      </c>
      <c r="G14" s="190">
        <v>5.3926579067477137E-2</v>
      </c>
      <c r="H14" s="190">
        <v>0.39114473021172452</v>
      </c>
      <c r="I14" s="190">
        <v>2.0820888379749217E-2</v>
      </c>
      <c r="J14" s="190">
        <v>0.10576719526700626</v>
      </c>
      <c r="K14" s="190">
        <v>0.16893818894540458</v>
      </c>
      <c r="L14" s="190">
        <v>0.30691112746602117</v>
      </c>
      <c r="M14" s="190">
        <v>0.15608240120072153</v>
      </c>
      <c r="N14" s="188"/>
      <c r="O14" s="188"/>
      <c r="P14" s="188"/>
      <c r="Q14" s="188"/>
      <c r="R14" s="188"/>
      <c r="S14" s="188"/>
      <c r="T14" s="188"/>
      <c r="U14" s="188"/>
      <c r="V14" s="188"/>
      <c r="W14" s="188"/>
      <c r="X14" s="185"/>
      <c r="Y14" s="185"/>
      <c r="Z14" s="185"/>
      <c r="AA14" s="185"/>
      <c r="AB14" s="185"/>
      <c r="AC14" s="185"/>
    </row>
    <row r="15" spans="1:29">
      <c r="A15" s="185"/>
      <c r="B15" s="10" t="s">
        <v>36</v>
      </c>
      <c r="C15" s="190">
        <v>2.2875543512786648E-2</v>
      </c>
      <c r="D15" s="190">
        <v>2.2875543512786655E-2</v>
      </c>
      <c r="E15" s="190">
        <v>2.6038557336431553E-2</v>
      </c>
      <c r="F15" s="190">
        <v>2.3683563486191005E-2</v>
      </c>
      <c r="G15" s="190">
        <v>2.8239462335216247E-3</v>
      </c>
      <c r="H15" s="190">
        <v>2.1061251820367978E-2</v>
      </c>
      <c r="I15" s="190">
        <v>2.8010564250097354E-2</v>
      </c>
      <c r="J15" s="190">
        <v>2.8139797641289301E-2</v>
      </c>
      <c r="K15" s="190">
        <v>2.8581790964525514E-2</v>
      </c>
      <c r="L15" s="190">
        <v>1.9728884969022364E-2</v>
      </c>
      <c r="M15" s="190">
        <v>1.4572397199120847E-2</v>
      </c>
      <c r="N15" s="188"/>
      <c r="O15" s="188"/>
      <c r="P15" s="188"/>
      <c r="Q15" s="188"/>
      <c r="R15" s="188"/>
      <c r="S15" s="188"/>
      <c r="T15" s="188"/>
      <c r="U15" s="188"/>
      <c r="V15" s="188"/>
      <c r="W15" s="188"/>
      <c r="X15" s="185"/>
      <c r="Y15" s="185"/>
      <c r="Z15" s="185"/>
      <c r="AA15" s="185"/>
      <c r="AB15" s="185"/>
      <c r="AC15" s="185"/>
    </row>
    <row r="16" spans="1:29">
      <c r="A16" s="185"/>
      <c r="B16" s="10" t="s">
        <v>38</v>
      </c>
      <c r="C16" s="190">
        <v>0.28106071405159044</v>
      </c>
      <c r="D16" s="190">
        <v>0.2810607140515905</v>
      </c>
      <c r="E16" s="190">
        <v>0.17245202421572059</v>
      </c>
      <c r="F16" s="190">
        <v>6.0771876230643618E-2</v>
      </c>
      <c r="G16" s="190">
        <v>0.2087675565543623</v>
      </c>
      <c r="H16" s="190">
        <v>0.13653863777474973</v>
      </c>
      <c r="I16" s="190">
        <v>0.37804377753541146</v>
      </c>
      <c r="J16" s="190">
        <v>0.18203503573652738</v>
      </c>
      <c r="K16" s="190">
        <v>0.19545614552562701</v>
      </c>
      <c r="L16" s="190">
        <v>0.20454642158366823</v>
      </c>
      <c r="M16" s="190">
        <v>5.5714396856126509E-2</v>
      </c>
      <c r="N16" s="188"/>
      <c r="O16" s="188"/>
      <c r="P16" s="188"/>
      <c r="Q16" s="188"/>
      <c r="R16" s="188"/>
      <c r="S16" s="188"/>
      <c r="T16" s="188"/>
      <c r="U16" s="188"/>
      <c r="V16" s="188"/>
      <c r="W16" s="188"/>
      <c r="X16" s="185"/>
      <c r="Y16" s="185"/>
      <c r="Z16" s="185"/>
      <c r="AA16" s="185"/>
      <c r="AB16" s="185"/>
      <c r="AC16" s="185"/>
    </row>
    <row r="17" spans="1:29">
      <c r="A17" s="185"/>
      <c r="B17" s="10" t="s">
        <v>39</v>
      </c>
      <c r="C17" s="190">
        <v>2.8486752061129827E-3</v>
      </c>
      <c r="D17" s="190">
        <v>3.3137852146958302E-3</v>
      </c>
      <c r="E17" s="190">
        <v>8.9413960838708312E-3</v>
      </c>
      <c r="F17" s="190">
        <v>4.8144932774623513E-3</v>
      </c>
      <c r="G17" s="190">
        <v>2.8239462335216247E-3</v>
      </c>
      <c r="H17" s="190">
        <v>2.1670565545858181E-2</v>
      </c>
      <c r="I17" s="190">
        <v>0</v>
      </c>
      <c r="J17" s="190">
        <v>1.5682717031267512E-2</v>
      </c>
      <c r="K17" s="190">
        <v>3.9185474907548189E-4</v>
      </c>
      <c r="L17" s="190">
        <v>2.0508806537649811E-2</v>
      </c>
      <c r="M17" s="190">
        <v>6.4522633077350748E-4</v>
      </c>
      <c r="N17" s="188"/>
      <c r="O17" s="188"/>
      <c r="P17" s="188"/>
      <c r="Q17" s="188"/>
      <c r="R17" s="188"/>
      <c r="S17" s="188"/>
      <c r="T17" s="188"/>
      <c r="U17" s="188"/>
      <c r="V17" s="188"/>
      <c r="W17" s="188"/>
      <c r="X17" s="185"/>
      <c r="Y17" s="185"/>
      <c r="Z17" s="185"/>
      <c r="AA17" s="185"/>
      <c r="AB17" s="185"/>
      <c r="AC17" s="185"/>
    </row>
    <row r="18" spans="1:29">
      <c r="A18" s="185"/>
      <c r="B18" s="185"/>
      <c r="C18" s="188"/>
      <c r="D18" s="188"/>
      <c r="E18" s="188"/>
      <c r="F18" s="188"/>
      <c r="G18" s="188"/>
      <c r="H18" s="188"/>
      <c r="I18" s="188"/>
      <c r="J18" s="188"/>
      <c r="K18" s="188"/>
      <c r="L18" s="188"/>
      <c r="M18" s="188"/>
      <c r="N18" s="188"/>
      <c r="O18" s="188"/>
      <c r="P18" s="188"/>
      <c r="Q18" s="188"/>
      <c r="R18" s="188"/>
      <c r="S18" s="188"/>
      <c r="T18" s="188"/>
      <c r="U18" s="188"/>
      <c r="V18" s="188"/>
      <c r="W18" s="188"/>
      <c r="X18" s="185"/>
      <c r="Y18" s="185"/>
      <c r="Z18" s="185"/>
      <c r="AA18" s="185"/>
      <c r="AB18" s="185"/>
      <c r="AC18" s="185"/>
    </row>
    <row r="19" spans="1:29">
      <c r="A19" s="185"/>
      <c r="B19" s="2" t="s">
        <v>142</v>
      </c>
      <c r="C19" s="185"/>
      <c r="D19" s="185"/>
      <c r="E19" s="185"/>
      <c r="F19" s="185"/>
      <c r="G19" s="185"/>
      <c r="H19" s="185"/>
      <c r="I19" s="185"/>
      <c r="J19" s="185"/>
      <c r="K19" s="185"/>
      <c r="L19" s="185"/>
      <c r="M19" s="185"/>
      <c r="N19" s="188"/>
      <c r="O19" s="188"/>
      <c r="P19" s="188"/>
      <c r="Q19" s="188"/>
      <c r="R19" s="188"/>
      <c r="S19" s="188"/>
      <c r="T19" s="188"/>
      <c r="U19" s="188"/>
      <c r="V19" s="188"/>
      <c r="W19" s="188"/>
      <c r="X19" s="185"/>
      <c r="Y19" s="185"/>
      <c r="Z19" s="185"/>
      <c r="AA19" s="185"/>
      <c r="AB19" s="185"/>
      <c r="AC19" s="185"/>
    </row>
    <row r="20" spans="1:29">
      <c r="A20" s="185"/>
      <c r="B20" s="4"/>
      <c r="C20" s="192" t="s">
        <v>79</v>
      </c>
      <c r="D20" s="193"/>
      <c r="E20" s="193"/>
      <c r="F20" s="193"/>
      <c r="G20" s="193"/>
      <c r="H20" s="193"/>
      <c r="I20" s="193"/>
      <c r="J20" s="193"/>
      <c r="K20" s="193"/>
      <c r="L20" s="193"/>
      <c r="M20" s="193"/>
      <c r="N20" s="188"/>
      <c r="O20" s="188"/>
      <c r="P20" s="188"/>
      <c r="Q20" s="188"/>
      <c r="R20" s="188"/>
      <c r="S20" s="188"/>
      <c r="T20" s="188"/>
      <c r="U20" s="188"/>
      <c r="V20" s="188"/>
      <c r="W20" s="188"/>
      <c r="X20" s="185"/>
      <c r="Y20" s="185"/>
      <c r="Z20" s="185"/>
      <c r="AA20" s="185"/>
      <c r="AB20" s="185"/>
      <c r="AC20" s="185"/>
    </row>
    <row r="21" spans="1:29" ht="30">
      <c r="A21" s="185"/>
      <c r="B21" s="8" t="s">
        <v>78</v>
      </c>
      <c r="C21" s="80" t="s">
        <v>154</v>
      </c>
      <c r="D21" s="80" t="s">
        <v>155</v>
      </c>
      <c r="E21" s="80" t="s">
        <v>18</v>
      </c>
      <c r="F21" s="80" t="s">
        <v>156</v>
      </c>
      <c r="G21" s="80" t="s">
        <v>157</v>
      </c>
      <c r="H21" s="80" t="s">
        <v>158</v>
      </c>
      <c r="I21" s="80" t="s">
        <v>159</v>
      </c>
      <c r="J21" s="80" t="s">
        <v>21</v>
      </c>
      <c r="K21" s="80" t="s">
        <v>160</v>
      </c>
      <c r="L21" s="80" t="s">
        <v>161</v>
      </c>
      <c r="M21" s="80" t="s">
        <v>17</v>
      </c>
      <c r="N21" s="188"/>
      <c r="O21" s="188"/>
      <c r="P21" s="188"/>
      <c r="Q21" s="188"/>
      <c r="R21" s="188"/>
      <c r="S21" s="188"/>
      <c r="T21" s="188"/>
      <c r="U21" s="188"/>
      <c r="V21" s="188"/>
      <c r="W21" s="188"/>
      <c r="X21" s="185"/>
      <c r="Y21" s="185"/>
      <c r="Z21" s="185"/>
      <c r="AA21" s="185"/>
      <c r="AB21" s="185"/>
      <c r="AC21" s="185"/>
    </row>
    <row r="22" spans="1:29">
      <c r="A22" s="185"/>
      <c r="B22" s="10" t="s">
        <v>41</v>
      </c>
      <c r="C22" s="190">
        <v>0</v>
      </c>
      <c r="D22" s="190">
        <v>0</v>
      </c>
      <c r="E22" s="190">
        <v>1.4348429451867489E-2</v>
      </c>
      <c r="F22" s="190">
        <v>0.29630867394660987</v>
      </c>
      <c r="G22" s="190">
        <v>0.102978386600327</v>
      </c>
      <c r="H22" s="190">
        <v>0.54957705872424278</v>
      </c>
      <c r="I22" s="190">
        <v>0</v>
      </c>
      <c r="J22" s="190">
        <v>7.8360188418760701E-4</v>
      </c>
      <c r="K22" s="190">
        <v>4.8554465380210743E-2</v>
      </c>
      <c r="L22" s="190">
        <v>0.22037581283005594</v>
      </c>
      <c r="M22" s="190">
        <v>0</v>
      </c>
      <c r="N22" s="188"/>
      <c r="O22" s="188"/>
      <c r="P22" s="188"/>
      <c r="Q22" s="188"/>
      <c r="R22" s="188"/>
      <c r="S22" s="188"/>
      <c r="T22" s="188"/>
      <c r="U22" s="188"/>
      <c r="V22" s="188"/>
      <c r="W22" s="188"/>
      <c r="X22" s="185"/>
      <c r="Y22" s="185"/>
      <c r="Z22" s="185"/>
      <c r="AA22" s="185"/>
      <c r="AB22" s="185"/>
      <c r="AC22" s="185"/>
    </row>
    <row r="23" spans="1:29">
      <c r="A23" s="185"/>
      <c r="B23" s="10" t="s">
        <v>53</v>
      </c>
      <c r="C23" s="190">
        <v>3.7253423657137207E-2</v>
      </c>
      <c r="D23" s="190">
        <v>3.7253423657137207E-2</v>
      </c>
      <c r="E23" s="190">
        <v>4.6297488664503159E-2</v>
      </c>
      <c r="F23" s="190">
        <v>1.2165483701686436E-2</v>
      </c>
      <c r="G23" s="190">
        <v>5.3594246418006052E-2</v>
      </c>
      <c r="H23" s="190">
        <v>3.8870355552750431E-2</v>
      </c>
      <c r="I23" s="190">
        <v>0</v>
      </c>
      <c r="J23" s="190">
        <v>4.4659520310234568E-2</v>
      </c>
      <c r="K23" s="190">
        <v>0</v>
      </c>
      <c r="L23" s="190">
        <v>4.2852854332891627E-2</v>
      </c>
      <c r="M23" s="190">
        <v>4.2897172010152987E-2</v>
      </c>
      <c r="N23" s="188"/>
      <c r="O23" s="188"/>
      <c r="P23" s="188"/>
      <c r="Q23" s="188"/>
      <c r="R23" s="188"/>
      <c r="S23" s="188"/>
      <c r="T23" s="188"/>
      <c r="U23" s="188"/>
      <c r="V23" s="188"/>
      <c r="W23" s="188"/>
      <c r="X23" s="185"/>
      <c r="Y23" s="185"/>
      <c r="Z23" s="185"/>
      <c r="AA23" s="185"/>
      <c r="AB23" s="185"/>
      <c r="AC23" s="185"/>
    </row>
    <row r="24" spans="1:29">
      <c r="A24" s="185"/>
      <c r="B24" s="10" t="s">
        <v>36</v>
      </c>
      <c r="C24" s="190">
        <v>0.8797591714168137</v>
      </c>
      <c r="D24" s="190">
        <v>0.8797591714168137</v>
      </c>
      <c r="E24" s="190">
        <v>0.77365179619408608</v>
      </c>
      <c r="F24" s="190">
        <v>0.62323876852878668</v>
      </c>
      <c r="G24" s="190">
        <v>0.59225316489073643</v>
      </c>
      <c r="H24" s="190">
        <v>0.20456469148110742</v>
      </c>
      <c r="I24" s="190">
        <v>0.94296430946352661</v>
      </c>
      <c r="J24" s="190">
        <v>0.30038191457057789</v>
      </c>
      <c r="K24" s="190">
        <v>0.91330110657073682</v>
      </c>
      <c r="L24" s="190">
        <v>0.48986274951341435</v>
      </c>
      <c r="M24" s="190">
        <v>0.90551870341147844</v>
      </c>
      <c r="N24" s="188"/>
      <c r="O24" s="188"/>
      <c r="P24" s="188"/>
      <c r="Q24" s="188"/>
      <c r="R24" s="188"/>
      <c r="S24" s="188"/>
      <c r="T24" s="188"/>
      <c r="U24" s="188"/>
      <c r="V24" s="188"/>
      <c r="W24" s="188"/>
      <c r="X24" s="185"/>
      <c r="Y24" s="185"/>
      <c r="Z24" s="185"/>
      <c r="AA24" s="185"/>
      <c r="AB24" s="185"/>
      <c r="AC24" s="185"/>
    </row>
    <row r="25" spans="1:29">
      <c r="A25" s="185"/>
      <c r="B25" s="10" t="s">
        <v>39</v>
      </c>
      <c r="C25" s="190">
        <v>8.2987404926049085E-2</v>
      </c>
      <c r="D25" s="190">
        <v>8.2987404926049085E-2</v>
      </c>
      <c r="E25" s="190">
        <v>0.16570228568954332</v>
      </c>
      <c r="F25" s="190">
        <v>6.8287073822917058E-2</v>
      </c>
      <c r="G25" s="190">
        <v>0.25117420209093061</v>
      </c>
      <c r="H25" s="190">
        <v>0.20698789424189948</v>
      </c>
      <c r="I25" s="190">
        <v>5.7035690536473296E-2</v>
      </c>
      <c r="J25" s="190">
        <v>0.65417496323500002</v>
      </c>
      <c r="K25" s="190">
        <v>3.8144428049052416E-2</v>
      </c>
      <c r="L25" s="190">
        <v>0.24690858332363802</v>
      </c>
      <c r="M25" s="190">
        <v>5.1584124578368605E-2</v>
      </c>
      <c r="N25" s="188"/>
      <c r="O25" s="188"/>
      <c r="P25" s="188"/>
      <c r="Q25" s="188"/>
      <c r="R25" s="188"/>
      <c r="S25" s="188"/>
      <c r="T25" s="188"/>
      <c r="U25" s="188"/>
      <c r="V25" s="188"/>
      <c r="W25" s="188"/>
      <c r="X25" s="185"/>
      <c r="Y25" s="185"/>
      <c r="Z25" s="185"/>
      <c r="AA25" s="185"/>
      <c r="AB25" s="185"/>
      <c r="AC25" s="185"/>
    </row>
    <row r="26" spans="1:29">
      <c r="A26" s="185"/>
      <c r="B26" s="185"/>
      <c r="C26" s="188"/>
      <c r="D26" s="188"/>
      <c r="E26" s="188"/>
      <c r="F26" s="188"/>
      <c r="G26" s="188"/>
      <c r="H26" s="188"/>
      <c r="I26" s="188"/>
      <c r="J26" s="188"/>
      <c r="K26" s="188"/>
      <c r="L26" s="188"/>
      <c r="M26" s="188"/>
      <c r="N26" s="188"/>
      <c r="O26" s="188"/>
      <c r="P26" s="188"/>
      <c r="Q26" s="188"/>
      <c r="R26" s="188"/>
      <c r="S26" s="188"/>
      <c r="T26" s="188"/>
      <c r="U26" s="188"/>
      <c r="V26" s="188"/>
      <c r="W26" s="188"/>
      <c r="X26" s="185"/>
      <c r="Y26" s="185"/>
      <c r="Z26" s="185"/>
      <c r="AA26" s="185"/>
      <c r="AB26" s="185"/>
      <c r="AC26" s="185"/>
    </row>
    <row r="27" spans="1:29">
      <c r="A27" s="185"/>
      <c r="B27" s="2" t="s">
        <v>164</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row>
    <row r="28" spans="1:29">
      <c r="A28" s="185"/>
      <c r="B28" s="4"/>
      <c r="C28" s="192" t="s">
        <v>79</v>
      </c>
      <c r="D28" s="193"/>
      <c r="E28" s="193"/>
      <c r="F28" s="193"/>
      <c r="G28" s="193"/>
      <c r="H28" s="193"/>
      <c r="I28" s="193"/>
      <c r="J28" s="193"/>
      <c r="K28" s="193"/>
      <c r="L28" s="193"/>
      <c r="M28" s="193"/>
      <c r="N28" s="185"/>
      <c r="O28" s="185"/>
      <c r="P28" s="185"/>
      <c r="Q28" s="185"/>
      <c r="R28" s="185"/>
      <c r="S28" s="185"/>
      <c r="T28" s="185"/>
      <c r="U28" s="185"/>
      <c r="V28" s="185"/>
      <c r="W28" s="185"/>
      <c r="X28" s="185"/>
      <c r="Y28" s="185"/>
      <c r="Z28" s="185"/>
      <c r="AA28" s="185"/>
      <c r="AB28" s="185"/>
      <c r="AC28" s="185"/>
    </row>
    <row r="29" spans="1:29" ht="30">
      <c r="A29" s="185"/>
      <c r="B29" s="8" t="s">
        <v>78</v>
      </c>
      <c r="C29" s="80" t="s">
        <v>154</v>
      </c>
      <c r="D29" s="80" t="s">
        <v>155</v>
      </c>
      <c r="E29" s="80" t="s">
        <v>18</v>
      </c>
      <c r="F29" s="80" t="s">
        <v>156</v>
      </c>
      <c r="G29" s="80" t="s">
        <v>157</v>
      </c>
      <c r="H29" s="80" t="s">
        <v>158</v>
      </c>
      <c r="I29" s="80" t="s">
        <v>159</v>
      </c>
      <c r="J29" s="80" t="s">
        <v>21</v>
      </c>
      <c r="K29" s="80" t="s">
        <v>160</v>
      </c>
      <c r="L29" s="80" t="s">
        <v>161</v>
      </c>
      <c r="M29" s="80" t="s">
        <v>17</v>
      </c>
      <c r="N29" s="186"/>
      <c r="O29" s="186"/>
      <c r="P29" s="186"/>
      <c r="Q29" s="186"/>
      <c r="R29" s="186"/>
      <c r="S29" s="186"/>
      <c r="T29" s="186"/>
      <c r="U29" s="186"/>
      <c r="V29" s="186"/>
      <c r="W29" s="186"/>
      <c r="X29" s="185"/>
      <c r="Y29" s="185"/>
      <c r="Z29" s="185"/>
      <c r="AA29" s="185"/>
      <c r="AB29" s="185"/>
      <c r="AC29" s="185"/>
    </row>
    <row r="30" spans="1:29">
      <c r="A30" s="185"/>
      <c r="B30" s="10" t="s">
        <v>41</v>
      </c>
      <c r="C30" s="190">
        <v>0</v>
      </c>
      <c r="D30" s="190">
        <v>0</v>
      </c>
      <c r="E30" s="190">
        <v>0</v>
      </c>
      <c r="F30" s="190">
        <v>0</v>
      </c>
      <c r="G30" s="190">
        <v>0</v>
      </c>
      <c r="H30" s="190">
        <v>0</v>
      </c>
      <c r="I30" s="190">
        <v>0</v>
      </c>
      <c r="J30" s="190">
        <v>0</v>
      </c>
      <c r="K30" s="190">
        <v>0</v>
      </c>
      <c r="L30" s="190">
        <v>0</v>
      </c>
      <c r="M30" s="190">
        <v>0</v>
      </c>
      <c r="N30" s="187"/>
      <c r="O30" s="187"/>
      <c r="P30" s="187"/>
      <c r="Q30" s="187"/>
      <c r="R30" s="187"/>
      <c r="S30" s="187"/>
      <c r="T30" s="187"/>
      <c r="U30" s="187"/>
      <c r="V30" s="187"/>
      <c r="W30" s="187"/>
      <c r="X30" s="185"/>
      <c r="Y30" s="185"/>
      <c r="Z30" s="185"/>
      <c r="AA30" s="185"/>
      <c r="AB30" s="185"/>
      <c r="AC30" s="185"/>
    </row>
    <row r="31" spans="1:29">
      <c r="A31" s="185"/>
      <c r="B31" s="10" t="s">
        <v>53</v>
      </c>
      <c r="C31" s="190">
        <v>0.25531914893617025</v>
      </c>
      <c r="D31" s="190">
        <v>0.25531914893617025</v>
      </c>
      <c r="E31" s="190">
        <v>0.25531914893617025</v>
      </c>
      <c r="F31" s="190">
        <v>0.25531914893617025</v>
      </c>
      <c r="G31" s="190">
        <v>0.25531914893617019</v>
      </c>
      <c r="H31" s="190">
        <v>0.25531914893617025</v>
      </c>
      <c r="I31" s="190">
        <v>0.25531914893617019</v>
      </c>
      <c r="J31" s="190">
        <v>0.25531914893617025</v>
      </c>
      <c r="K31" s="190">
        <v>0.25531914893617019</v>
      </c>
      <c r="L31" s="190">
        <v>0.25531914893617025</v>
      </c>
      <c r="M31" s="190">
        <v>0.25531914893617019</v>
      </c>
      <c r="N31" s="188"/>
      <c r="O31" s="188"/>
      <c r="P31" s="188"/>
      <c r="Q31" s="188"/>
      <c r="R31" s="188"/>
      <c r="S31" s="188"/>
      <c r="T31" s="188"/>
      <c r="U31" s="188"/>
      <c r="V31" s="188"/>
      <c r="W31" s="188"/>
      <c r="X31" s="185"/>
      <c r="Y31" s="185"/>
      <c r="Z31" s="185"/>
      <c r="AA31" s="185"/>
      <c r="AB31" s="185"/>
      <c r="AC31" s="185"/>
    </row>
    <row r="32" spans="1:29">
      <c r="A32" s="185"/>
      <c r="B32" s="10" t="s">
        <v>36</v>
      </c>
      <c r="C32" s="190">
        <v>0.739952718676123</v>
      </c>
      <c r="D32" s="190">
        <v>0.739952718676123</v>
      </c>
      <c r="E32" s="190">
        <v>0.739952718676123</v>
      </c>
      <c r="F32" s="190">
        <v>0.739952718676123</v>
      </c>
      <c r="G32" s="190">
        <v>0.739952718676123</v>
      </c>
      <c r="H32" s="190">
        <v>0.739952718676123</v>
      </c>
      <c r="I32" s="190">
        <v>0.73995271867612289</v>
      </c>
      <c r="J32" s="190">
        <v>0.739952718676123</v>
      </c>
      <c r="K32" s="190">
        <v>0.73995271867612278</v>
      </c>
      <c r="L32" s="190">
        <v>0.739952718676123</v>
      </c>
      <c r="M32" s="190">
        <v>0.73995271867612289</v>
      </c>
      <c r="N32" s="188"/>
      <c r="O32" s="188"/>
      <c r="P32" s="188"/>
      <c r="Q32" s="188"/>
      <c r="R32" s="188"/>
      <c r="S32" s="188"/>
      <c r="T32" s="188"/>
      <c r="U32" s="188"/>
      <c r="V32" s="188"/>
      <c r="W32" s="188"/>
      <c r="X32" s="185"/>
      <c r="Y32" s="185"/>
      <c r="Z32" s="185"/>
      <c r="AA32" s="185"/>
      <c r="AB32" s="185"/>
      <c r="AC32" s="185"/>
    </row>
    <row r="33" spans="1:29">
      <c r="A33" s="185"/>
      <c r="B33" s="10" t="s">
        <v>39</v>
      </c>
      <c r="C33" s="190">
        <v>4.7281323877068565E-3</v>
      </c>
      <c r="D33" s="190">
        <v>4.7281323877068565E-3</v>
      </c>
      <c r="E33" s="190">
        <v>4.7281323877068565E-3</v>
      </c>
      <c r="F33" s="190">
        <v>4.7281323877068565E-3</v>
      </c>
      <c r="G33" s="190">
        <v>4.7281323877068565E-3</v>
      </c>
      <c r="H33" s="190">
        <v>4.7281323877068565E-3</v>
      </c>
      <c r="I33" s="190">
        <v>4.7281323877068557E-3</v>
      </c>
      <c r="J33" s="190">
        <v>4.7281323877068565E-3</v>
      </c>
      <c r="K33" s="190">
        <v>4.7281323877068557E-3</v>
      </c>
      <c r="L33" s="190">
        <v>4.7281323877068565E-3</v>
      </c>
      <c r="M33" s="190">
        <v>4.7281323877068557E-3</v>
      </c>
      <c r="N33" s="188"/>
      <c r="O33" s="188"/>
      <c r="P33" s="188"/>
      <c r="Q33" s="188"/>
      <c r="R33" s="188"/>
      <c r="S33" s="188"/>
      <c r="T33" s="188"/>
      <c r="U33" s="188"/>
      <c r="V33" s="188"/>
      <c r="W33" s="188"/>
      <c r="X33" s="185"/>
      <c r="Y33" s="185"/>
      <c r="Z33" s="185"/>
      <c r="AA33" s="185"/>
      <c r="AB33" s="185"/>
      <c r="AC33" s="185"/>
    </row>
    <row r="34" spans="1:29">
      <c r="A34" s="185"/>
      <c r="B34" s="185"/>
      <c r="C34" s="188"/>
      <c r="D34" s="188"/>
      <c r="E34" s="188"/>
      <c r="F34" s="188"/>
      <c r="G34" s="188"/>
      <c r="H34" s="188"/>
      <c r="I34" s="188"/>
      <c r="J34" s="188"/>
      <c r="K34" s="188"/>
      <c r="L34" s="188"/>
      <c r="M34" s="188"/>
      <c r="N34" s="188"/>
      <c r="O34" s="188"/>
      <c r="P34" s="188"/>
      <c r="Q34" s="188"/>
      <c r="R34" s="188"/>
      <c r="S34" s="188"/>
      <c r="T34" s="188"/>
      <c r="U34" s="188"/>
      <c r="V34" s="188"/>
      <c r="W34" s="188"/>
      <c r="X34" s="185"/>
      <c r="Y34" s="185"/>
      <c r="Z34" s="185"/>
      <c r="AA34" s="185"/>
      <c r="AB34" s="185"/>
      <c r="AC34" s="185"/>
    </row>
    <row r="35" spans="1:29">
      <c r="A35" s="185"/>
      <c r="B35" s="2" t="s">
        <v>165</v>
      </c>
      <c r="C35" s="185"/>
      <c r="D35" s="185"/>
      <c r="E35" s="185"/>
      <c r="F35" s="185"/>
      <c r="G35" s="185"/>
      <c r="H35" s="185"/>
      <c r="I35" s="185"/>
      <c r="J35" s="185"/>
      <c r="K35" s="185"/>
      <c r="L35" s="185"/>
      <c r="M35" s="185"/>
      <c r="N35" s="188"/>
      <c r="O35" s="188"/>
      <c r="P35" s="188"/>
      <c r="Q35" s="188"/>
      <c r="R35" s="188"/>
      <c r="S35" s="188"/>
      <c r="T35" s="188"/>
      <c r="U35" s="188"/>
      <c r="V35" s="188"/>
      <c r="W35" s="188"/>
      <c r="X35" s="185"/>
      <c r="Y35" s="185"/>
      <c r="Z35" s="185"/>
      <c r="AA35" s="185"/>
      <c r="AB35" s="185"/>
      <c r="AC35" s="185"/>
    </row>
    <row r="36" spans="1:29">
      <c r="A36" s="185"/>
      <c r="B36" s="4"/>
      <c r="C36" s="192" t="s">
        <v>79</v>
      </c>
      <c r="D36" s="193"/>
      <c r="E36" s="193"/>
      <c r="F36" s="193"/>
      <c r="G36" s="193"/>
      <c r="H36" s="193"/>
      <c r="I36" s="193"/>
      <c r="J36" s="193"/>
      <c r="K36" s="193"/>
      <c r="L36" s="193"/>
      <c r="M36" s="193"/>
      <c r="N36" s="188"/>
      <c r="O36" s="188"/>
      <c r="P36" s="188"/>
      <c r="Q36" s="188"/>
      <c r="R36" s="188"/>
      <c r="S36" s="188"/>
      <c r="T36" s="188"/>
      <c r="U36" s="188"/>
      <c r="V36" s="188"/>
      <c r="W36" s="188"/>
      <c r="X36" s="185"/>
      <c r="Y36" s="185"/>
      <c r="Z36" s="185"/>
      <c r="AA36" s="185"/>
      <c r="AB36" s="185"/>
      <c r="AC36" s="185"/>
    </row>
    <row r="37" spans="1:29" ht="30">
      <c r="A37" s="185"/>
      <c r="B37" s="8" t="s">
        <v>78</v>
      </c>
      <c r="C37" s="80" t="s">
        <v>154</v>
      </c>
      <c r="D37" s="80" t="s">
        <v>155</v>
      </c>
      <c r="E37" s="80" t="s">
        <v>18</v>
      </c>
      <c r="F37" s="80" t="s">
        <v>156</v>
      </c>
      <c r="G37" s="80" t="s">
        <v>157</v>
      </c>
      <c r="H37" s="80" t="s">
        <v>158</v>
      </c>
      <c r="I37" s="80" t="s">
        <v>159</v>
      </c>
      <c r="J37" s="80" t="s">
        <v>21</v>
      </c>
      <c r="K37" s="80" t="s">
        <v>160</v>
      </c>
      <c r="L37" s="80" t="s">
        <v>161</v>
      </c>
      <c r="M37" s="80" t="s">
        <v>17</v>
      </c>
      <c r="N37" s="188"/>
      <c r="O37" s="188"/>
      <c r="P37" s="188"/>
      <c r="Q37" s="188"/>
      <c r="R37" s="188"/>
      <c r="S37" s="188"/>
      <c r="T37" s="188"/>
      <c r="U37" s="188"/>
      <c r="V37" s="188"/>
      <c r="W37" s="188"/>
      <c r="X37" s="185"/>
      <c r="Y37" s="185"/>
      <c r="Z37" s="185"/>
      <c r="AA37" s="185"/>
      <c r="AB37" s="185"/>
      <c r="AC37" s="185"/>
    </row>
    <row r="38" spans="1:29">
      <c r="A38" s="185"/>
      <c r="B38" s="10" t="s">
        <v>41</v>
      </c>
      <c r="C38" s="190">
        <v>0</v>
      </c>
      <c r="D38" s="190">
        <v>0</v>
      </c>
      <c r="E38" s="190">
        <v>6.4416075530006143E-3</v>
      </c>
      <c r="F38" s="190">
        <v>0.15283203778756616</v>
      </c>
      <c r="G38" s="190">
        <v>3.6020135519433292E-4</v>
      </c>
      <c r="H38" s="190">
        <v>0.45237194738436243</v>
      </c>
      <c r="I38" s="190">
        <v>0</v>
      </c>
      <c r="J38" s="190">
        <v>6.4374310652885432E-4</v>
      </c>
      <c r="K38" s="190">
        <v>2.3101991148830051E-2</v>
      </c>
      <c r="L38" s="190">
        <v>2.1795054986756903E-2</v>
      </c>
      <c r="M38" s="190">
        <v>0</v>
      </c>
      <c r="N38" s="185"/>
      <c r="O38" s="185"/>
      <c r="P38" s="185"/>
      <c r="Q38" s="185"/>
      <c r="R38" s="185"/>
      <c r="S38" s="185"/>
      <c r="T38" s="185"/>
      <c r="U38" s="185"/>
      <c r="V38" s="185"/>
      <c r="W38" s="185"/>
      <c r="X38" s="185"/>
      <c r="Y38" s="185"/>
      <c r="Z38" s="185"/>
      <c r="AA38" s="185"/>
      <c r="AB38" s="185"/>
      <c r="AC38" s="185"/>
    </row>
    <row r="39" spans="1:29">
      <c r="A39" s="185"/>
      <c r="B39" s="10" t="s">
        <v>53</v>
      </c>
      <c r="C39" s="190">
        <v>0.1380184756074764</v>
      </c>
      <c r="D39" s="190">
        <v>0.18481758226959297</v>
      </c>
      <c r="E39" s="190">
        <v>0.16148062047119896</v>
      </c>
      <c r="F39" s="190">
        <v>0.12990375134305829</v>
      </c>
      <c r="G39" s="190">
        <v>0.25461354860912783</v>
      </c>
      <c r="H39" s="190">
        <v>7.7154211703986009E-2</v>
      </c>
      <c r="I39" s="190">
        <v>0.1762505305906121</v>
      </c>
      <c r="J39" s="190">
        <v>8.2258457673963919E-2</v>
      </c>
      <c r="K39" s="190">
        <v>0.13383947301630686</v>
      </c>
      <c r="L39" s="190">
        <v>0.23430634124986605</v>
      </c>
      <c r="M39" s="190">
        <v>0.1899580897916098</v>
      </c>
      <c r="N39" s="185"/>
      <c r="O39" s="185"/>
      <c r="P39" s="185"/>
      <c r="Q39" s="185"/>
      <c r="R39" s="185"/>
      <c r="S39" s="185"/>
      <c r="T39" s="185"/>
      <c r="U39" s="185"/>
      <c r="V39" s="185"/>
      <c r="W39" s="185"/>
      <c r="X39" s="185"/>
      <c r="Y39" s="185"/>
      <c r="Z39" s="185"/>
      <c r="AA39" s="185"/>
      <c r="AB39" s="185"/>
      <c r="AC39" s="185"/>
    </row>
    <row r="40" spans="1:29">
      <c r="A40" s="185"/>
      <c r="B40" s="10" t="s">
        <v>36</v>
      </c>
      <c r="C40" s="190">
        <v>0.81515660971032777</v>
      </c>
      <c r="D40" s="190">
        <v>0.78515273319332046</v>
      </c>
      <c r="E40" s="190">
        <v>0.75508163804650119</v>
      </c>
      <c r="F40" s="190">
        <v>0.67975322940140837</v>
      </c>
      <c r="G40" s="190">
        <v>0.73943609007869138</v>
      </c>
      <c r="H40" s="190">
        <v>0.29926015223112257</v>
      </c>
      <c r="I40" s="190">
        <v>0.80282244881025722</v>
      </c>
      <c r="J40" s="190">
        <v>0.37883736062966078</v>
      </c>
      <c r="K40" s="190">
        <v>0.8224310837749077</v>
      </c>
      <c r="L40" s="190">
        <v>0.71521894885111537</v>
      </c>
      <c r="M40" s="190">
        <v>0.79089645000380893</v>
      </c>
      <c r="N40" s="185"/>
      <c r="O40" s="185"/>
      <c r="P40" s="185"/>
      <c r="Q40" s="185"/>
      <c r="R40" s="185"/>
      <c r="S40" s="185"/>
      <c r="T40" s="185"/>
      <c r="U40" s="185"/>
      <c r="V40" s="185"/>
      <c r="W40" s="185"/>
      <c r="X40" s="185"/>
      <c r="Y40" s="185"/>
      <c r="Z40" s="185"/>
      <c r="AA40" s="185"/>
      <c r="AB40" s="185"/>
      <c r="AC40" s="185"/>
    </row>
    <row r="41" spans="1:29">
      <c r="A41" s="185"/>
      <c r="B41" s="10" t="s">
        <v>39</v>
      </c>
      <c r="C41" s="190">
        <v>4.6824914682195865E-2</v>
      </c>
      <c r="D41" s="190">
        <v>3.0029684537086612E-2</v>
      </c>
      <c r="E41" s="190">
        <v>7.6996133929299201E-2</v>
      </c>
      <c r="F41" s="190">
        <v>3.7510981467967094E-2</v>
      </c>
      <c r="G41" s="190">
        <v>5.59015995698649E-3</v>
      </c>
      <c r="H41" s="190">
        <v>0.17121368868052894</v>
      </c>
      <c r="I41" s="190">
        <v>2.0927020599130722E-2</v>
      </c>
      <c r="J41" s="190">
        <v>0.53826043858984651</v>
      </c>
      <c r="K41" s="190">
        <v>2.0627452059955354E-2</v>
      </c>
      <c r="L41" s="190">
        <v>2.8679654912261859E-2</v>
      </c>
      <c r="M41" s="190">
        <v>1.9145460204581171E-2</v>
      </c>
      <c r="N41" s="185"/>
      <c r="O41" s="185"/>
      <c r="P41" s="185"/>
      <c r="Q41" s="185"/>
      <c r="R41" s="185"/>
      <c r="S41" s="185"/>
      <c r="T41" s="185"/>
      <c r="U41" s="185"/>
      <c r="V41" s="185"/>
      <c r="W41" s="185"/>
      <c r="X41" s="185"/>
      <c r="Y41" s="185"/>
      <c r="Z41" s="185"/>
      <c r="AA41" s="185"/>
      <c r="AB41" s="185"/>
      <c r="AC41" s="185"/>
    </row>
    <row r="42" spans="1:29">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row r="44" spans="1:29">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row>
    <row r="45" spans="1:2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row>
    <row r="46" spans="1:29">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29">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row>
    <row r="48" spans="1:29">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row>
    <row r="49" spans="1:29">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row>
    <row r="50" spans="1:29">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1:29">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1:29">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1:29">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row>
  </sheetData>
  <mergeCells count="4">
    <mergeCell ref="C5:M5"/>
    <mergeCell ref="C20:M20"/>
    <mergeCell ref="C28:M28"/>
    <mergeCell ref="C36:M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election activeCell="B3" sqref="B3"/>
    </sheetView>
  </sheetViews>
  <sheetFormatPr defaultColWidth="9.140625" defaultRowHeight="15"/>
  <cols>
    <col min="1" max="1" width="4.7109375" style="3" customWidth="1"/>
    <col min="2" max="2" width="18.28515625" style="3" customWidth="1"/>
    <col min="3" max="23" width="13.7109375" style="3" customWidth="1"/>
    <col min="24" max="16384" width="9.140625" style="3"/>
  </cols>
  <sheetData>
    <row r="1" spans="1:29">
      <c r="A1" s="2" t="s">
        <v>180</v>
      </c>
    </row>
    <row r="2" spans="1:29">
      <c r="A2" s="184" t="str">
        <f>HYPERLINK("#'List of Tables'!A1","Return to List of Tables")</f>
        <v>Return to List of Tables</v>
      </c>
    </row>
    <row r="3" spans="1:29">
      <c r="A3" s="2"/>
    </row>
    <row r="4" spans="1:29">
      <c r="B4" s="2" t="s">
        <v>163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1:29">
      <c r="B5" s="4"/>
      <c r="C5" s="192" t="s">
        <v>79</v>
      </c>
      <c r="D5" s="193"/>
      <c r="E5" s="193"/>
      <c r="F5" s="193"/>
      <c r="G5" s="193"/>
      <c r="H5" s="193"/>
      <c r="I5" s="193"/>
      <c r="J5" s="193"/>
      <c r="K5" s="193"/>
      <c r="L5" s="193"/>
      <c r="M5" s="193"/>
      <c r="N5" s="186"/>
      <c r="O5" s="186"/>
      <c r="P5" s="186"/>
      <c r="Q5" s="186"/>
      <c r="R5" s="186"/>
      <c r="S5" s="186"/>
      <c r="T5" s="186"/>
      <c r="U5" s="186"/>
      <c r="V5" s="186"/>
      <c r="W5" s="186"/>
      <c r="X5" s="185"/>
      <c r="Y5" s="185"/>
      <c r="Z5" s="185"/>
      <c r="AA5" s="185"/>
      <c r="AB5" s="185"/>
      <c r="AC5" s="185"/>
    </row>
    <row r="6" spans="1:29" ht="30">
      <c r="B6" s="8" t="s">
        <v>78</v>
      </c>
      <c r="C6" s="80" t="s">
        <v>154</v>
      </c>
      <c r="D6" s="80" t="s">
        <v>155</v>
      </c>
      <c r="E6" s="80" t="s">
        <v>18</v>
      </c>
      <c r="F6" s="80" t="s">
        <v>156</v>
      </c>
      <c r="G6" s="80" t="s">
        <v>157</v>
      </c>
      <c r="H6" s="80" t="s">
        <v>158</v>
      </c>
      <c r="I6" s="80" t="s">
        <v>159</v>
      </c>
      <c r="J6" s="80" t="s">
        <v>21</v>
      </c>
      <c r="K6" s="80" t="s">
        <v>160</v>
      </c>
      <c r="L6" s="80" t="s">
        <v>161</v>
      </c>
      <c r="M6" s="80" t="s">
        <v>17</v>
      </c>
      <c r="N6" s="187"/>
      <c r="O6" s="187"/>
      <c r="P6" s="187"/>
      <c r="Q6" s="187"/>
      <c r="R6" s="187"/>
      <c r="S6" s="187"/>
      <c r="T6" s="187"/>
      <c r="U6" s="187"/>
      <c r="V6" s="187"/>
      <c r="W6" s="187"/>
      <c r="X6" s="185"/>
      <c r="Y6" s="185"/>
      <c r="Z6" s="185"/>
      <c r="AA6" s="185"/>
      <c r="AB6" s="185"/>
      <c r="AC6" s="185"/>
    </row>
    <row r="7" spans="1:29">
      <c r="B7" s="10" t="s">
        <v>42</v>
      </c>
      <c r="C7" s="190">
        <v>7.4710820583767407E-2</v>
      </c>
      <c r="D7" s="190">
        <v>7.4710820583767421E-2</v>
      </c>
      <c r="E7" s="190">
        <v>7.134363726737683E-2</v>
      </c>
      <c r="F7" s="190">
        <v>2.6779795658339017E-2</v>
      </c>
      <c r="G7" s="190">
        <v>0.10491183881646535</v>
      </c>
      <c r="H7" s="190">
        <v>4.0996312184693788E-2</v>
      </c>
      <c r="I7" s="190">
        <v>8.7861491275375472E-2</v>
      </c>
      <c r="J7" s="190">
        <v>0.12419771290924306</v>
      </c>
      <c r="K7" s="190">
        <v>7.9088596088609714E-2</v>
      </c>
      <c r="L7" s="190">
        <v>6.0949305229609209E-2</v>
      </c>
      <c r="M7" s="190">
        <v>0.1382402913477708</v>
      </c>
      <c r="N7" s="188"/>
      <c r="O7" s="188"/>
      <c r="P7" s="188"/>
      <c r="Q7" s="188"/>
      <c r="R7" s="188"/>
      <c r="S7" s="188"/>
      <c r="T7" s="188"/>
      <c r="U7" s="188"/>
      <c r="V7" s="188"/>
      <c r="W7" s="188"/>
      <c r="X7" s="185"/>
      <c r="Y7" s="185"/>
      <c r="Z7" s="185"/>
      <c r="AA7" s="185"/>
      <c r="AB7" s="185"/>
      <c r="AC7" s="185"/>
    </row>
    <row r="8" spans="1:29">
      <c r="B8" s="10" t="s">
        <v>41</v>
      </c>
      <c r="C8" s="190">
        <v>0</v>
      </c>
      <c r="D8" s="190">
        <v>0</v>
      </c>
      <c r="E8" s="190">
        <v>5.9099845142678636E-3</v>
      </c>
      <c r="F8" s="190">
        <v>4.4125056212313711E-2</v>
      </c>
      <c r="G8" s="190">
        <v>2.5081981867866684E-2</v>
      </c>
      <c r="H8" s="190">
        <v>0.13845569626481244</v>
      </c>
      <c r="I8" s="190">
        <v>0</v>
      </c>
      <c r="J8" s="190">
        <v>2.9223022042160755E-2</v>
      </c>
      <c r="K8" s="190">
        <v>1.0180027046106743E-2</v>
      </c>
      <c r="L8" s="190">
        <v>7.510113727192293E-3</v>
      </c>
      <c r="M8" s="190">
        <v>6.4522633077350726E-4</v>
      </c>
      <c r="N8" s="188"/>
      <c r="O8" s="188"/>
      <c r="P8" s="188"/>
      <c r="Q8" s="188"/>
      <c r="R8" s="188"/>
      <c r="S8" s="188"/>
      <c r="T8" s="188"/>
      <c r="U8" s="188"/>
      <c r="V8" s="188"/>
      <c r="W8" s="188"/>
      <c r="X8" s="185"/>
      <c r="Y8" s="185"/>
      <c r="Z8" s="185"/>
      <c r="AA8" s="185"/>
      <c r="AB8" s="185"/>
      <c r="AC8" s="185"/>
    </row>
    <row r="9" spans="1:29">
      <c r="B9" s="10" t="s">
        <v>37</v>
      </c>
      <c r="C9" s="190">
        <v>9.0204225828320161E-2</v>
      </c>
      <c r="D9" s="190">
        <v>9.0204225828320148E-2</v>
      </c>
      <c r="E9" s="190">
        <v>0.13788289684714511</v>
      </c>
      <c r="F9" s="190">
        <v>2.7763362450240442E-2</v>
      </c>
      <c r="G9" s="190">
        <v>0.16849591957672783</v>
      </c>
      <c r="H9" s="190">
        <v>8.6471903648666859E-2</v>
      </c>
      <c r="I9" s="190">
        <v>5.7233669708496929E-2</v>
      </c>
      <c r="J9" s="190">
        <v>8.9093127441677938E-2</v>
      </c>
      <c r="K9" s="190">
        <v>0.10324702742706883</v>
      </c>
      <c r="L9" s="190">
        <v>8.6380560644698026E-2</v>
      </c>
      <c r="M9" s="190">
        <v>8.5337481611264032E-2</v>
      </c>
      <c r="N9" s="188"/>
      <c r="O9" s="188"/>
      <c r="P9" s="188"/>
      <c r="Q9" s="188"/>
      <c r="R9" s="188"/>
      <c r="S9" s="188"/>
      <c r="T9" s="188"/>
      <c r="U9" s="188"/>
      <c r="V9" s="188"/>
      <c r="W9" s="188"/>
      <c r="X9" s="185"/>
      <c r="Y9" s="185"/>
      <c r="Z9" s="185"/>
      <c r="AA9" s="185"/>
      <c r="AB9" s="185"/>
      <c r="AC9" s="185"/>
    </row>
    <row r="10" spans="1:29">
      <c r="A10" s="185"/>
      <c r="B10" s="10" t="s">
        <v>35</v>
      </c>
      <c r="C10" s="190">
        <v>1.4088476107088774E-2</v>
      </c>
      <c r="D10" s="190">
        <v>1.4051267306402142E-2</v>
      </c>
      <c r="E10" s="190">
        <v>1.466895633803683E-2</v>
      </c>
      <c r="F10" s="190">
        <v>7.2830506941614706E-3</v>
      </c>
      <c r="G10" s="190">
        <v>1.4286274812603856E-2</v>
      </c>
      <c r="H10" s="190">
        <v>5.8608834974607374E-3</v>
      </c>
      <c r="I10" s="190">
        <v>1.4956376031609715E-2</v>
      </c>
      <c r="J10" s="190">
        <v>1.1575906465144557E-2</v>
      </c>
      <c r="K10" s="190">
        <v>2.1672443281173646E-2</v>
      </c>
      <c r="L10" s="190">
        <v>1.376627758997462E-2</v>
      </c>
      <c r="M10" s="190">
        <v>2.5508121462521283E-2</v>
      </c>
      <c r="N10" s="188"/>
      <c r="O10" s="188"/>
      <c r="P10" s="188"/>
      <c r="Q10" s="188"/>
      <c r="R10" s="188"/>
      <c r="S10" s="188"/>
      <c r="T10" s="188"/>
      <c r="U10" s="188"/>
      <c r="V10" s="188"/>
      <c r="W10" s="188"/>
      <c r="X10" s="185"/>
      <c r="Y10" s="185"/>
      <c r="Z10" s="185"/>
      <c r="AA10" s="185"/>
      <c r="AB10" s="185"/>
      <c r="AC10" s="185"/>
    </row>
    <row r="11" spans="1:29">
      <c r="A11" s="185"/>
      <c r="B11" s="10" t="s">
        <v>162</v>
      </c>
      <c r="C11" s="190">
        <v>0.16201747523152088</v>
      </c>
      <c r="D11" s="190">
        <v>0.16158957402362464</v>
      </c>
      <c r="E11" s="190">
        <v>0.16869299788742353</v>
      </c>
      <c r="F11" s="190">
        <v>8.3755082982856929E-2</v>
      </c>
      <c r="G11" s="190">
        <v>0.16429216034494432</v>
      </c>
      <c r="H11" s="190">
        <v>6.7400160220798477E-2</v>
      </c>
      <c r="I11" s="190">
        <v>0.17199832436351173</v>
      </c>
      <c r="J11" s="190">
        <v>0.13312292434916237</v>
      </c>
      <c r="K11" s="190">
        <v>0.24923309773349697</v>
      </c>
      <c r="L11" s="190">
        <v>0.15831219228470814</v>
      </c>
      <c r="M11" s="190">
        <v>0.29334339681899474</v>
      </c>
      <c r="N11" s="188"/>
      <c r="O11" s="188"/>
      <c r="P11" s="188"/>
      <c r="Q11" s="188"/>
      <c r="R11" s="188"/>
      <c r="S11" s="188"/>
      <c r="T11" s="188"/>
      <c r="U11" s="188"/>
      <c r="V11" s="188"/>
      <c r="W11" s="188"/>
      <c r="X11" s="185"/>
      <c r="Y11" s="185"/>
      <c r="Z11" s="185"/>
      <c r="AA11" s="185"/>
      <c r="AB11" s="185"/>
      <c r="AC11" s="185"/>
    </row>
    <row r="12" spans="1:29">
      <c r="A12" s="185"/>
      <c r="B12" s="10" t="s">
        <v>53</v>
      </c>
      <c r="C12" s="190">
        <v>7.4710820583767407E-2</v>
      </c>
      <c r="D12" s="190">
        <v>7.4710820583767421E-2</v>
      </c>
      <c r="E12" s="190">
        <v>7.134363726737683E-2</v>
      </c>
      <c r="F12" s="190">
        <v>2.6779795658339017E-2</v>
      </c>
      <c r="G12" s="190">
        <v>0.10491183881646535</v>
      </c>
      <c r="H12" s="190">
        <v>4.0996312184693788E-2</v>
      </c>
      <c r="I12" s="190">
        <v>8.7861491275375472E-2</v>
      </c>
      <c r="J12" s="190">
        <v>0.12419771290924306</v>
      </c>
      <c r="K12" s="190">
        <v>7.9088596088609714E-2</v>
      </c>
      <c r="L12" s="190">
        <v>6.0949305229609209E-2</v>
      </c>
      <c r="M12" s="190">
        <v>0.1382402913477708</v>
      </c>
      <c r="N12" s="188"/>
      <c r="O12" s="188"/>
      <c r="P12" s="188"/>
      <c r="Q12" s="188"/>
      <c r="R12" s="188"/>
      <c r="S12" s="188"/>
      <c r="T12" s="188"/>
      <c r="U12" s="188"/>
      <c r="V12" s="188"/>
      <c r="W12" s="188"/>
      <c r="X12" s="185"/>
      <c r="Y12" s="185"/>
      <c r="Z12" s="185"/>
      <c r="AA12" s="185"/>
      <c r="AB12" s="185"/>
      <c r="AC12" s="185"/>
    </row>
    <row r="13" spans="1:29">
      <c r="A13" s="185"/>
      <c r="B13" s="10" t="s">
        <v>43</v>
      </c>
      <c r="C13" s="190">
        <v>0.25287558665241372</v>
      </c>
      <c r="D13" s="190">
        <v>0.25287558665241372</v>
      </c>
      <c r="E13" s="190">
        <v>0.23936026884761472</v>
      </c>
      <c r="F13" s="190">
        <v>4.2610218516399997E-2</v>
      </c>
      <c r="G13" s="190">
        <v>0.14967795767604389</v>
      </c>
      <c r="H13" s="190">
        <v>4.9403546646173434E-2</v>
      </c>
      <c r="I13" s="190">
        <v>0.15321341718037268</v>
      </c>
      <c r="J13" s="190">
        <v>0.15696484820727788</v>
      </c>
      <c r="K13" s="190">
        <v>6.4122232150301814E-2</v>
      </c>
      <c r="L13" s="190">
        <v>6.0437004737847001E-2</v>
      </c>
      <c r="M13" s="190">
        <v>9.1670769494162405E-2</v>
      </c>
      <c r="N13" s="188"/>
      <c r="O13" s="188"/>
      <c r="P13" s="188"/>
      <c r="Q13" s="188"/>
      <c r="R13" s="188"/>
      <c r="S13" s="188"/>
      <c r="T13" s="188"/>
      <c r="U13" s="188"/>
      <c r="V13" s="188"/>
      <c r="W13" s="188"/>
      <c r="X13" s="185"/>
      <c r="Y13" s="185"/>
      <c r="Z13" s="185"/>
      <c r="AA13" s="185"/>
      <c r="AB13" s="185"/>
      <c r="AC13" s="185"/>
    </row>
    <row r="14" spans="1:29">
      <c r="A14" s="185"/>
      <c r="B14" s="10" t="s">
        <v>40</v>
      </c>
      <c r="C14" s="190">
        <v>2.4607662242631535E-2</v>
      </c>
      <c r="D14" s="190">
        <v>2.4607662242631535E-2</v>
      </c>
      <c r="E14" s="190">
        <v>8.3365643394735484E-2</v>
      </c>
      <c r="F14" s="190">
        <v>0.65163370483305239</v>
      </c>
      <c r="G14" s="190">
        <v>5.392657906747713E-2</v>
      </c>
      <c r="H14" s="190">
        <v>0.39114473021172452</v>
      </c>
      <c r="I14" s="190">
        <v>2.0820888379749217E-2</v>
      </c>
      <c r="J14" s="190">
        <v>0.10576719526700624</v>
      </c>
      <c r="K14" s="190">
        <v>0.1689381889454046</v>
      </c>
      <c r="L14" s="190">
        <v>0.30691112746602117</v>
      </c>
      <c r="M14" s="190">
        <v>0.1560824012007215</v>
      </c>
      <c r="N14" s="188"/>
      <c r="O14" s="188"/>
      <c r="P14" s="188"/>
      <c r="Q14" s="188"/>
      <c r="R14" s="188"/>
      <c r="S14" s="188"/>
      <c r="T14" s="188"/>
      <c r="U14" s="188"/>
      <c r="V14" s="188"/>
      <c r="W14" s="188"/>
      <c r="X14" s="185"/>
      <c r="Y14" s="185"/>
      <c r="Z14" s="185"/>
      <c r="AA14" s="185"/>
      <c r="AB14" s="185"/>
      <c r="AC14" s="185"/>
    </row>
    <row r="15" spans="1:29">
      <c r="A15" s="185"/>
      <c r="B15" s="10" t="s">
        <v>36</v>
      </c>
      <c r="C15" s="190">
        <v>2.2875543512786652E-2</v>
      </c>
      <c r="D15" s="190">
        <v>2.2875543512786652E-2</v>
      </c>
      <c r="E15" s="190">
        <v>2.6038557336431557E-2</v>
      </c>
      <c r="F15" s="190">
        <v>2.3683563486191005E-2</v>
      </c>
      <c r="G15" s="190">
        <v>2.8239462335216243E-3</v>
      </c>
      <c r="H15" s="190">
        <v>2.1061251820367981E-2</v>
      </c>
      <c r="I15" s="190">
        <v>2.8010564250097354E-2</v>
      </c>
      <c r="J15" s="190">
        <v>2.8139797641289301E-2</v>
      </c>
      <c r="K15" s="190">
        <v>2.8581790964525514E-2</v>
      </c>
      <c r="L15" s="190">
        <v>1.9728884969022364E-2</v>
      </c>
      <c r="M15" s="190">
        <v>1.4572397199120844E-2</v>
      </c>
      <c r="N15" s="188"/>
      <c r="O15" s="188"/>
      <c r="P15" s="188"/>
      <c r="Q15" s="188"/>
      <c r="R15" s="188"/>
      <c r="S15" s="188"/>
      <c r="T15" s="188"/>
      <c r="U15" s="188"/>
      <c r="V15" s="188"/>
      <c r="W15" s="188"/>
      <c r="X15" s="185"/>
      <c r="Y15" s="185"/>
      <c r="Z15" s="185"/>
      <c r="AA15" s="185"/>
      <c r="AB15" s="185"/>
      <c r="AC15" s="185"/>
    </row>
    <row r="16" spans="1:29">
      <c r="A16" s="185"/>
      <c r="B16" s="10" t="s">
        <v>38</v>
      </c>
      <c r="C16" s="190">
        <v>0.28106071405159039</v>
      </c>
      <c r="D16" s="190">
        <v>0.28106071405159044</v>
      </c>
      <c r="E16" s="190">
        <v>0.17245202421572059</v>
      </c>
      <c r="F16" s="190">
        <v>6.0771876230643618E-2</v>
      </c>
      <c r="G16" s="190">
        <v>0.20876755655436224</v>
      </c>
      <c r="H16" s="190">
        <v>0.13653863777474975</v>
      </c>
      <c r="I16" s="190">
        <v>0.37804377753541146</v>
      </c>
      <c r="J16" s="190">
        <v>0.18203503573652738</v>
      </c>
      <c r="K16" s="190">
        <v>0.19545614552562704</v>
      </c>
      <c r="L16" s="190">
        <v>0.20454642158366823</v>
      </c>
      <c r="M16" s="190">
        <v>5.5714396856126482E-2</v>
      </c>
      <c r="N16" s="188"/>
      <c r="O16" s="188"/>
      <c r="P16" s="188"/>
      <c r="Q16" s="188"/>
      <c r="R16" s="188"/>
      <c r="S16" s="188"/>
      <c r="T16" s="188"/>
      <c r="U16" s="188"/>
      <c r="V16" s="188"/>
      <c r="W16" s="188"/>
      <c r="X16" s="185"/>
      <c r="Y16" s="185"/>
      <c r="Z16" s="185"/>
      <c r="AA16" s="185"/>
      <c r="AB16" s="185"/>
      <c r="AC16" s="185"/>
    </row>
    <row r="17" spans="1:29">
      <c r="A17" s="185"/>
      <c r="B17" s="10" t="s">
        <v>39</v>
      </c>
      <c r="C17" s="190">
        <v>2.8486752061129827E-3</v>
      </c>
      <c r="D17" s="190">
        <v>3.3137852146958298E-3</v>
      </c>
      <c r="E17" s="190">
        <v>8.9413960838708312E-3</v>
      </c>
      <c r="F17" s="190">
        <v>4.8144932774623513E-3</v>
      </c>
      <c r="G17" s="190">
        <v>2.8239462335216243E-3</v>
      </c>
      <c r="H17" s="190">
        <v>2.1670565545858181E-2</v>
      </c>
      <c r="I17" s="190">
        <v>0</v>
      </c>
      <c r="J17" s="190">
        <v>1.5682717031267515E-2</v>
      </c>
      <c r="K17" s="190">
        <v>3.9185474907548195E-4</v>
      </c>
      <c r="L17" s="190">
        <v>2.0508806537649815E-2</v>
      </c>
      <c r="M17" s="190">
        <v>6.4522633077350726E-4</v>
      </c>
      <c r="N17" s="188"/>
      <c r="O17" s="188"/>
      <c r="P17" s="188"/>
      <c r="Q17" s="188"/>
      <c r="R17" s="188"/>
      <c r="S17" s="188"/>
      <c r="T17" s="188"/>
      <c r="U17" s="188"/>
      <c r="V17" s="188"/>
      <c r="W17" s="188"/>
      <c r="X17" s="185"/>
      <c r="Y17" s="185"/>
      <c r="Z17" s="185"/>
      <c r="AA17" s="185"/>
      <c r="AB17" s="185"/>
      <c r="AC17" s="185"/>
    </row>
    <row r="18" spans="1:29">
      <c r="A18" s="185"/>
      <c r="B18" s="185"/>
      <c r="C18" s="188"/>
      <c r="D18" s="188"/>
      <c r="E18" s="188"/>
      <c r="F18" s="188"/>
      <c r="G18" s="188"/>
      <c r="H18" s="188"/>
      <c r="I18" s="188"/>
      <c r="J18" s="188"/>
      <c r="K18" s="188"/>
      <c r="L18" s="188"/>
      <c r="M18" s="188"/>
      <c r="N18" s="188"/>
      <c r="O18" s="188"/>
      <c r="P18" s="188"/>
      <c r="Q18" s="188"/>
      <c r="R18" s="188"/>
      <c r="S18" s="188"/>
      <c r="T18" s="188"/>
      <c r="U18" s="188"/>
      <c r="V18" s="188"/>
      <c r="W18" s="188"/>
      <c r="X18" s="185"/>
      <c r="Y18" s="185"/>
      <c r="Z18" s="185"/>
      <c r="AA18" s="185"/>
      <c r="AB18" s="185"/>
      <c r="AC18" s="185"/>
    </row>
    <row r="19" spans="1:29">
      <c r="A19" s="185"/>
      <c r="B19" s="2" t="s">
        <v>142</v>
      </c>
      <c r="C19" s="185"/>
      <c r="D19" s="185"/>
      <c r="E19" s="185"/>
      <c r="F19" s="185"/>
      <c r="G19" s="185"/>
      <c r="H19" s="185"/>
      <c r="I19" s="185"/>
      <c r="J19" s="185"/>
      <c r="K19" s="185"/>
      <c r="L19" s="185"/>
      <c r="M19" s="185"/>
      <c r="N19" s="188"/>
      <c r="O19" s="188"/>
      <c r="P19" s="188"/>
      <c r="Q19" s="188"/>
      <c r="R19" s="188"/>
      <c r="S19" s="188"/>
      <c r="T19" s="188"/>
      <c r="U19" s="188"/>
      <c r="V19" s="188"/>
      <c r="W19" s="188"/>
      <c r="X19" s="185"/>
      <c r="Y19" s="185"/>
      <c r="Z19" s="185"/>
      <c r="AA19" s="185"/>
      <c r="AB19" s="185"/>
      <c r="AC19" s="185"/>
    </row>
    <row r="20" spans="1:29">
      <c r="A20" s="185"/>
      <c r="B20" s="4"/>
      <c r="C20" s="192" t="s">
        <v>79</v>
      </c>
      <c r="D20" s="193"/>
      <c r="E20" s="193"/>
      <c r="F20" s="193"/>
      <c r="G20" s="193"/>
      <c r="H20" s="193"/>
      <c r="I20" s="193"/>
      <c r="J20" s="193"/>
      <c r="K20" s="193"/>
      <c r="L20" s="193"/>
      <c r="M20" s="193"/>
      <c r="N20" s="188"/>
      <c r="O20" s="188"/>
      <c r="P20" s="188"/>
      <c r="Q20" s="188"/>
      <c r="R20" s="188"/>
      <c r="S20" s="188"/>
      <c r="T20" s="188"/>
      <c r="U20" s="188"/>
      <c r="V20" s="188"/>
      <c r="W20" s="188"/>
      <c r="X20" s="185"/>
      <c r="Y20" s="185"/>
      <c r="Z20" s="185"/>
      <c r="AA20" s="185"/>
      <c r="AB20" s="185"/>
      <c r="AC20" s="185"/>
    </row>
    <row r="21" spans="1:29" ht="30">
      <c r="A21" s="185"/>
      <c r="B21" s="8" t="s">
        <v>78</v>
      </c>
      <c r="C21" s="80" t="s">
        <v>154</v>
      </c>
      <c r="D21" s="80" t="s">
        <v>155</v>
      </c>
      <c r="E21" s="80" t="s">
        <v>18</v>
      </c>
      <c r="F21" s="80" t="s">
        <v>156</v>
      </c>
      <c r="G21" s="80" t="s">
        <v>157</v>
      </c>
      <c r="H21" s="80" t="s">
        <v>158</v>
      </c>
      <c r="I21" s="80" t="s">
        <v>159</v>
      </c>
      <c r="J21" s="80" t="s">
        <v>21</v>
      </c>
      <c r="K21" s="80" t="s">
        <v>160</v>
      </c>
      <c r="L21" s="80" t="s">
        <v>161</v>
      </c>
      <c r="M21" s="80" t="s">
        <v>17</v>
      </c>
      <c r="N21" s="188"/>
      <c r="O21" s="188"/>
      <c r="P21" s="188"/>
      <c r="Q21" s="188"/>
      <c r="R21" s="188"/>
      <c r="S21" s="188"/>
      <c r="T21" s="188"/>
      <c r="U21" s="188"/>
      <c r="V21" s="188"/>
      <c r="W21" s="188"/>
      <c r="X21" s="185"/>
      <c r="Y21" s="185"/>
      <c r="Z21" s="185"/>
      <c r="AA21" s="185"/>
      <c r="AB21" s="185"/>
      <c r="AC21" s="185"/>
    </row>
    <row r="22" spans="1:29">
      <c r="A22" s="185"/>
      <c r="B22" s="10" t="s">
        <v>41</v>
      </c>
      <c r="C22" s="190">
        <v>0</v>
      </c>
      <c r="D22" s="190">
        <v>0</v>
      </c>
      <c r="E22" s="190">
        <v>1.4348429451867487E-2</v>
      </c>
      <c r="F22" s="190">
        <v>0.29630867394660981</v>
      </c>
      <c r="G22" s="190">
        <v>0.102978386600327</v>
      </c>
      <c r="H22" s="190">
        <v>0.54957705872424267</v>
      </c>
      <c r="I22" s="190">
        <v>0</v>
      </c>
      <c r="J22" s="190">
        <v>7.836018841876069E-4</v>
      </c>
      <c r="K22" s="190">
        <v>4.8554465380210743E-2</v>
      </c>
      <c r="L22" s="190">
        <v>0.22037581283005594</v>
      </c>
      <c r="M22" s="190">
        <v>0</v>
      </c>
      <c r="N22" s="188"/>
      <c r="O22" s="188"/>
      <c r="P22" s="188"/>
      <c r="Q22" s="188"/>
      <c r="R22" s="188"/>
      <c r="S22" s="188"/>
      <c r="T22" s="188"/>
      <c r="U22" s="188"/>
      <c r="V22" s="188"/>
      <c r="W22" s="188"/>
      <c r="X22" s="185"/>
      <c r="Y22" s="185"/>
      <c r="Z22" s="185"/>
      <c r="AA22" s="185"/>
      <c r="AB22" s="185"/>
      <c r="AC22" s="185"/>
    </row>
    <row r="23" spans="1:29">
      <c r="A23" s="185"/>
      <c r="B23" s="10" t="s">
        <v>53</v>
      </c>
      <c r="C23" s="190">
        <v>3.7253423657137207E-2</v>
      </c>
      <c r="D23" s="190">
        <v>3.72534236571372E-2</v>
      </c>
      <c r="E23" s="190">
        <v>4.6297488664503159E-2</v>
      </c>
      <c r="F23" s="190">
        <v>1.2165483701686434E-2</v>
      </c>
      <c r="G23" s="190">
        <v>5.3594246418006052E-2</v>
      </c>
      <c r="H23" s="190">
        <v>3.8870355552750424E-2</v>
      </c>
      <c r="I23" s="190">
        <v>0</v>
      </c>
      <c r="J23" s="190">
        <v>4.4659520310234561E-2</v>
      </c>
      <c r="K23" s="190">
        <v>0</v>
      </c>
      <c r="L23" s="190">
        <v>4.2852854332891627E-2</v>
      </c>
      <c r="M23" s="190">
        <v>4.2897172010152987E-2</v>
      </c>
      <c r="N23" s="188"/>
      <c r="O23" s="188"/>
      <c r="P23" s="188"/>
      <c r="Q23" s="188"/>
      <c r="R23" s="188"/>
      <c r="S23" s="188"/>
      <c r="T23" s="188"/>
      <c r="U23" s="188"/>
      <c r="V23" s="188"/>
      <c r="W23" s="188"/>
      <c r="X23" s="185"/>
      <c r="Y23" s="185"/>
      <c r="Z23" s="185"/>
      <c r="AA23" s="185"/>
      <c r="AB23" s="185"/>
      <c r="AC23" s="185"/>
    </row>
    <row r="24" spans="1:29">
      <c r="A24" s="185"/>
      <c r="B24" s="10" t="s">
        <v>36</v>
      </c>
      <c r="C24" s="190">
        <v>0.87975917141681359</v>
      </c>
      <c r="D24" s="190">
        <v>0.87975917141681359</v>
      </c>
      <c r="E24" s="190">
        <v>0.77365179619408608</v>
      </c>
      <c r="F24" s="190">
        <v>0.62323876852878657</v>
      </c>
      <c r="G24" s="190">
        <v>0.59225316489073643</v>
      </c>
      <c r="H24" s="190">
        <v>0.2045646914811074</v>
      </c>
      <c r="I24" s="190">
        <v>0.94296430946352672</v>
      </c>
      <c r="J24" s="190">
        <v>0.30038191457057783</v>
      </c>
      <c r="K24" s="190">
        <v>0.91330110657073682</v>
      </c>
      <c r="L24" s="190">
        <v>0.48986274951341435</v>
      </c>
      <c r="M24" s="190">
        <v>0.90551870341147844</v>
      </c>
      <c r="N24" s="188"/>
      <c r="O24" s="188"/>
      <c r="P24" s="188"/>
      <c r="Q24" s="188"/>
      <c r="R24" s="188"/>
      <c r="S24" s="188"/>
      <c r="T24" s="188"/>
      <c r="U24" s="188"/>
      <c r="V24" s="188"/>
      <c r="W24" s="188"/>
      <c r="X24" s="185"/>
      <c r="Y24" s="185"/>
      <c r="Z24" s="185"/>
      <c r="AA24" s="185"/>
      <c r="AB24" s="185"/>
      <c r="AC24" s="185"/>
    </row>
    <row r="25" spans="1:29">
      <c r="A25" s="185"/>
      <c r="B25" s="10" t="s">
        <v>39</v>
      </c>
      <c r="C25" s="190">
        <v>8.2987404926049085E-2</v>
      </c>
      <c r="D25" s="190">
        <v>8.2987404926049071E-2</v>
      </c>
      <c r="E25" s="190">
        <v>0.16570228568954332</v>
      </c>
      <c r="F25" s="190">
        <v>6.8287073822917044E-2</v>
      </c>
      <c r="G25" s="190">
        <v>0.25117420209093061</v>
      </c>
      <c r="H25" s="190">
        <v>0.20698789424189945</v>
      </c>
      <c r="I25" s="190">
        <v>5.7035690536473303E-2</v>
      </c>
      <c r="J25" s="190">
        <v>0.65417496323499991</v>
      </c>
      <c r="K25" s="190">
        <v>3.8144428049052416E-2</v>
      </c>
      <c r="L25" s="190">
        <v>0.24690858332363802</v>
      </c>
      <c r="M25" s="190">
        <v>5.1584124578368591E-2</v>
      </c>
      <c r="N25" s="188"/>
      <c r="O25" s="188"/>
      <c r="P25" s="188"/>
      <c r="Q25" s="188"/>
      <c r="R25" s="188"/>
      <c r="S25" s="188"/>
      <c r="T25" s="188"/>
      <c r="U25" s="188"/>
      <c r="V25" s="188"/>
      <c r="W25" s="188"/>
      <c r="X25" s="185"/>
      <c r="Y25" s="185"/>
      <c r="Z25" s="185"/>
      <c r="AA25" s="185"/>
      <c r="AB25" s="185"/>
      <c r="AC25" s="185"/>
    </row>
    <row r="26" spans="1:29">
      <c r="A26" s="185"/>
      <c r="B26" s="185"/>
      <c r="C26" s="188"/>
      <c r="D26" s="188"/>
      <c r="E26" s="188"/>
      <c r="F26" s="188"/>
      <c r="G26" s="188"/>
      <c r="H26" s="188"/>
      <c r="I26" s="188"/>
      <c r="J26" s="188"/>
      <c r="K26" s="188"/>
      <c r="L26" s="188"/>
      <c r="M26" s="188"/>
      <c r="N26" s="188"/>
      <c r="O26" s="188"/>
      <c r="P26" s="188"/>
      <c r="Q26" s="188"/>
      <c r="R26" s="188"/>
      <c r="S26" s="188"/>
      <c r="T26" s="188"/>
      <c r="U26" s="188"/>
      <c r="V26" s="188"/>
      <c r="W26" s="188"/>
      <c r="X26" s="185"/>
      <c r="Y26" s="185"/>
      <c r="Z26" s="185"/>
      <c r="AA26" s="185"/>
      <c r="AB26" s="185"/>
      <c r="AC26" s="185"/>
    </row>
    <row r="27" spans="1:29">
      <c r="A27" s="185"/>
      <c r="B27" s="2" t="s">
        <v>164</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row>
    <row r="28" spans="1:29">
      <c r="A28" s="185"/>
      <c r="B28" s="4"/>
      <c r="C28" s="192" t="s">
        <v>79</v>
      </c>
      <c r="D28" s="193"/>
      <c r="E28" s="193"/>
      <c r="F28" s="193"/>
      <c r="G28" s="193"/>
      <c r="H28" s="193"/>
      <c r="I28" s="193"/>
      <c r="J28" s="193"/>
      <c r="K28" s="193"/>
      <c r="L28" s="193"/>
      <c r="M28" s="193"/>
      <c r="N28" s="185"/>
      <c r="O28" s="185"/>
      <c r="P28" s="185"/>
      <c r="Q28" s="185"/>
      <c r="R28" s="185"/>
      <c r="S28" s="185"/>
      <c r="T28" s="185"/>
      <c r="U28" s="185"/>
      <c r="V28" s="185"/>
      <c r="W28" s="185"/>
      <c r="X28" s="185"/>
      <c r="Y28" s="185"/>
      <c r="Z28" s="185"/>
      <c r="AA28" s="185"/>
      <c r="AB28" s="185"/>
      <c r="AC28" s="185"/>
    </row>
    <row r="29" spans="1:29" ht="30">
      <c r="A29" s="185"/>
      <c r="B29" s="8" t="s">
        <v>78</v>
      </c>
      <c r="C29" s="80" t="s">
        <v>154</v>
      </c>
      <c r="D29" s="80" t="s">
        <v>155</v>
      </c>
      <c r="E29" s="80" t="s">
        <v>18</v>
      </c>
      <c r="F29" s="80" t="s">
        <v>156</v>
      </c>
      <c r="G29" s="80" t="s">
        <v>157</v>
      </c>
      <c r="H29" s="80" t="s">
        <v>158</v>
      </c>
      <c r="I29" s="80" t="s">
        <v>159</v>
      </c>
      <c r="J29" s="80" t="s">
        <v>21</v>
      </c>
      <c r="K29" s="80" t="s">
        <v>160</v>
      </c>
      <c r="L29" s="80" t="s">
        <v>161</v>
      </c>
      <c r="M29" s="80" t="s">
        <v>17</v>
      </c>
      <c r="N29" s="186"/>
      <c r="O29" s="186"/>
      <c r="P29" s="186"/>
      <c r="Q29" s="186"/>
      <c r="R29" s="186"/>
      <c r="S29" s="186"/>
      <c r="T29" s="186"/>
      <c r="U29" s="186"/>
      <c r="V29" s="186"/>
      <c r="W29" s="186"/>
      <c r="X29" s="185"/>
      <c r="Y29" s="185"/>
      <c r="Z29" s="185"/>
      <c r="AA29" s="185"/>
      <c r="AB29" s="185"/>
      <c r="AC29" s="185"/>
    </row>
    <row r="30" spans="1:29">
      <c r="A30" s="185"/>
      <c r="B30" s="10" t="s">
        <v>41</v>
      </c>
      <c r="C30" s="190">
        <v>0</v>
      </c>
      <c r="D30" s="190">
        <v>0</v>
      </c>
      <c r="E30" s="190">
        <v>0</v>
      </c>
      <c r="F30" s="190">
        <v>0</v>
      </c>
      <c r="G30" s="190">
        <v>0</v>
      </c>
      <c r="H30" s="190">
        <v>0</v>
      </c>
      <c r="I30" s="190">
        <v>0</v>
      </c>
      <c r="J30" s="190">
        <v>0</v>
      </c>
      <c r="K30" s="190">
        <v>0</v>
      </c>
      <c r="L30" s="190">
        <v>0</v>
      </c>
      <c r="M30" s="190">
        <v>0</v>
      </c>
      <c r="N30" s="187"/>
      <c r="O30" s="187"/>
      <c r="P30" s="187"/>
      <c r="Q30" s="187"/>
      <c r="R30" s="187"/>
      <c r="S30" s="187"/>
      <c r="T30" s="187"/>
      <c r="U30" s="187"/>
      <c r="V30" s="187"/>
      <c r="W30" s="187"/>
      <c r="X30" s="185"/>
      <c r="Y30" s="185"/>
      <c r="Z30" s="185"/>
      <c r="AA30" s="185"/>
      <c r="AB30" s="185"/>
      <c r="AC30" s="185"/>
    </row>
    <row r="31" spans="1:29">
      <c r="A31" s="185"/>
      <c r="B31" s="10" t="s">
        <v>53</v>
      </c>
      <c r="C31" s="190">
        <v>0.25531914893617025</v>
      </c>
      <c r="D31" s="190">
        <v>0.25531914893617019</v>
      </c>
      <c r="E31" s="190">
        <v>0.25531914893617019</v>
      </c>
      <c r="F31" s="190">
        <v>0.25531914893617019</v>
      </c>
      <c r="G31" s="190">
        <v>0.25531914893617019</v>
      </c>
      <c r="H31" s="190">
        <v>0.25531914893617025</v>
      </c>
      <c r="I31" s="190">
        <v>0.25531914893617019</v>
      </c>
      <c r="J31" s="190">
        <v>0.25531914893617025</v>
      </c>
      <c r="K31" s="190">
        <v>0.25531914893617025</v>
      </c>
      <c r="L31" s="190">
        <v>0.25531914893617019</v>
      </c>
      <c r="M31" s="190">
        <v>0.25531914893617025</v>
      </c>
      <c r="N31" s="188"/>
      <c r="O31" s="188"/>
      <c r="P31" s="188"/>
      <c r="Q31" s="188"/>
      <c r="R31" s="188"/>
      <c r="S31" s="188"/>
      <c r="T31" s="188"/>
      <c r="U31" s="188"/>
      <c r="V31" s="188"/>
      <c r="W31" s="188"/>
      <c r="X31" s="185"/>
      <c r="Y31" s="185"/>
      <c r="Z31" s="185"/>
      <c r="AA31" s="185"/>
      <c r="AB31" s="185"/>
      <c r="AC31" s="185"/>
    </row>
    <row r="32" spans="1:29">
      <c r="A32" s="185"/>
      <c r="B32" s="10" t="s">
        <v>36</v>
      </c>
      <c r="C32" s="190">
        <v>0.739952718676123</v>
      </c>
      <c r="D32" s="190">
        <v>0.73995271867612289</v>
      </c>
      <c r="E32" s="190">
        <v>0.739952718676123</v>
      </c>
      <c r="F32" s="190">
        <v>0.739952718676123</v>
      </c>
      <c r="G32" s="190">
        <v>0.73995271867612289</v>
      </c>
      <c r="H32" s="190">
        <v>0.739952718676123</v>
      </c>
      <c r="I32" s="190">
        <v>0.73995271867612289</v>
      </c>
      <c r="J32" s="190">
        <v>0.73995271867612289</v>
      </c>
      <c r="K32" s="190">
        <v>0.739952718676123</v>
      </c>
      <c r="L32" s="190">
        <v>0.739952718676123</v>
      </c>
      <c r="M32" s="190">
        <v>0.739952718676123</v>
      </c>
      <c r="N32" s="188"/>
      <c r="O32" s="188"/>
      <c r="P32" s="188"/>
      <c r="Q32" s="188"/>
      <c r="R32" s="188"/>
      <c r="S32" s="188"/>
      <c r="T32" s="188"/>
      <c r="U32" s="188"/>
      <c r="V32" s="188"/>
      <c r="W32" s="188"/>
      <c r="X32" s="185"/>
      <c r="Y32" s="185"/>
      <c r="Z32" s="185"/>
      <c r="AA32" s="185"/>
      <c r="AB32" s="185"/>
      <c r="AC32" s="185"/>
    </row>
    <row r="33" spans="1:29">
      <c r="A33" s="185"/>
      <c r="B33" s="10" t="s">
        <v>39</v>
      </c>
      <c r="C33" s="190">
        <v>4.7281323877068565E-3</v>
      </c>
      <c r="D33" s="190">
        <v>4.7281323877068557E-3</v>
      </c>
      <c r="E33" s="190">
        <v>4.7281323877068557E-3</v>
      </c>
      <c r="F33" s="190">
        <v>4.7281323877068557E-3</v>
      </c>
      <c r="G33" s="190">
        <v>4.7281323877068557E-3</v>
      </c>
      <c r="H33" s="190">
        <v>4.7281323877068565E-3</v>
      </c>
      <c r="I33" s="190">
        <v>4.7281323877068557E-3</v>
      </c>
      <c r="J33" s="190">
        <v>4.7281323877068557E-3</v>
      </c>
      <c r="K33" s="190">
        <v>4.7281323877068565E-3</v>
      </c>
      <c r="L33" s="190">
        <v>4.7281323877068565E-3</v>
      </c>
      <c r="M33" s="190">
        <v>4.7281323877068565E-3</v>
      </c>
      <c r="N33" s="188"/>
      <c r="O33" s="188"/>
      <c r="P33" s="188"/>
      <c r="Q33" s="188"/>
      <c r="R33" s="188"/>
      <c r="S33" s="188"/>
      <c r="T33" s="188"/>
      <c r="U33" s="188"/>
      <c r="V33" s="188"/>
      <c r="W33" s="188"/>
      <c r="X33" s="185"/>
      <c r="Y33" s="185"/>
      <c r="Z33" s="185"/>
      <c r="AA33" s="185"/>
      <c r="AB33" s="185"/>
      <c r="AC33" s="185"/>
    </row>
    <row r="34" spans="1:29">
      <c r="A34" s="185"/>
      <c r="B34" s="185"/>
      <c r="C34" s="188"/>
      <c r="D34" s="188"/>
      <c r="E34" s="188"/>
      <c r="F34" s="188"/>
      <c r="G34" s="188"/>
      <c r="H34" s="188"/>
      <c r="I34" s="188"/>
      <c r="J34" s="188"/>
      <c r="K34" s="188"/>
      <c r="L34" s="188"/>
      <c r="M34" s="188"/>
      <c r="N34" s="188"/>
      <c r="O34" s="188"/>
      <c r="P34" s="188"/>
      <c r="Q34" s="188"/>
      <c r="R34" s="188"/>
      <c r="S34" s="188"/>
      <c r="T34" s="188"/>
      <c r="U34" s="188"/>
      <c r="V34" s="188"/>
      <c r="W34" s="188"/>
      <c r="X34" s="185"/>
      <c r="Y34" s="185"/>
      <c r="Z34" s="185"/>
      <c r="AA34" s="185"/>
      <c r="AB34" s="185"/>
      <c r="AC34" s="185"/>
    </row>
    <row r="35" spans="1:29">
      <c r="A35" s="185"/>
      <c r="B35" s="2" t="s">
        <v>165</v>
      </c>
      <c r="C35" s="185"/>
      <c r="D35" s="185"/>
      <c r="E35" s="185"/>
      <c r="F35" s="185"/>
      <c r="G35" s="185"/>
      <c r="H35" s="185"/>
      <c r="I35" s="185"/>
      <c r="J35" s="185"/>
      <c r="K35" s="185"/>
      <c r="L35" s="185"/>
      <c r="M35" s="185"/>
      <c r="N35" s="188"/>
      <c r="O35" s="188"/>
      <c r="P35" s="188"/>
      <c r="Q35" s="188"/>
      <c r="R35" s="188"/>
      <c r="S35" s="188"/>
      <c r="T35" s="188"/>
      <c r="U35" s="188"/>
      <c r="V35" s="188"/>
      <c r="W35" s="188"/>
      <c r="X35" s="185"/>
      <c r="Y35" s="185"/>
      <c r="Z35" s="185"/>
      <c r="AA35" s="185"/>
      <c r="AB35" s="185"/>
      <c r="AC35" s="185"/>
    </row>
    <row r="36" spans="1:29">
      <c r="A36" s="185"/>
      <c r="B36" s="4"/>
      <c r="C36" s="192" t="s">
        <v>79</v>
      </c>
      <c r="D36" s="193"/>
      <c r="E36" s="193"/>
      <c r="F36" s="193"/>
      <c r="G36" s="193"/>
      <c r="H36" s="193"/>
      <c r="I36" s="193"/>
      <c r="J36" s="193"/>
      <c r="K36" s="193"/>
      <c r="L36" s="193"/>
      <c r="M36" s="193"/>
      <c r="N36" s="188"/>
      <c r="O36" s="188"/>
      <c r="P36" s="188"/>
      <c r="Q36" s="188"/>
      <c r="R36" s="188"/>
      <c r="S36" s="188"/>
      <c r="T36" s="188"/>
      <c r="U36" s="188"/>
      <c r="V36" s="188"/>
      <c r="W36" s="188"/>
      <c r="X36" s="185"/>
      <c r="Y36" s="185"/>
      <c r="Z36" s="185"/>
      <c r="AA36" s="185"/>
      <c r="AB36" s="185"/>
      <c r="AC36" s="185"/>
    </row>
    <row r="37" spans="1:29" ht="30">
      <c r="A37" s="185"/>
      <c r="B37" s="8" t="s">
        <v>78</v>
      </c>
      <c r="C37" s="80" t="s">
        <v>154</v>
      </c>
      <c r="D37" s="80" t="s">
        <v>155</v>
      </c>
      <c r="E37" s="80" t="s">
        <v>18</v>
      </c>
      <c r="F37" s="80" t="s">
        <v>156</v>
      </c>
      <c r="G37" s="80" t="s">
        <v>157</v>
      </c>
      <c r="H37" s="80" t="s">
        <v>158</v>
      </c>
      <c r="I37" s="80" t="s">
        <v>159</v>
      </c>
      <c r="J37" s="80" t="s">
        <v>21</v>
      </c>
      <c r="K37" s="80" t="s">
        <v>160</v>
      </c>
      <c r="L37" s="80" t="s">
        <v>161</v>
      </c>
      <c r="M37" s="80" t="s">
        <v>17</v>
      </c>
      <c r="N37" s="188"/>
      <c r="O37" s="188"/>
      <c r="P37" s="188"/>
      <c r="Q37" s="188"/>
      <c r="R37" s="188"/>
      <c r="S37" s="188"/>
      <c r="T37" s="188"/>
      <c r="U37" s="188"/>
      <c r="V37" s="188"/>
      <c r="W37" s="188"/>
      <c r="X37" s="185"/>
      <c r="Y37" s="185"/>
      <c r="Z37" s="185"/>
      <c r="AA37" s="185"/>
      <c r="AB37" s="185"/>
      <c r="AC37" s="185"/>
    </row>
    <row r="38" spans="1:29">
      <c r="A38" s="185"/>
      <c r="B38" s="10" t="s">
        <v>41</v>
      </c>
      <c r="C38" s="190">
        <v>0</v>
      </c>
      <c r="D38" s="190">
        <v>0</v>
      </c>
      <c r="E38" s="190">
        <v>6.4416075530006134E-3</v>
      </c>
      <c r="F38" s="190">
        <v>0.15283203778756616</v>
      </c>
      <c r="G38" s="190">
        <v>3.6020135519433292E-4</v>
      </c>
      <c r="H38" s="190">
        <v>0.51277412748814244</v>
      </c>
      <c r="I38" s="190">
        <v>0</v>
      </c>
      <c r="J38" s="190">
        <v>6.4374310652885443E-4</v>
      </c>
      <c r="K38" s="190">
        <v>1.0658699055607524E-2</v>
      </c>
      <c r="L38" s="190">
        <v>0.1148550343542261</v>
      </c>
      <c r="M38" s="190">
        <v>0</v>
      </c>
      <c r="N38" s="185"/>
      <c r="O38" s="185"/>
      <c r="P38" s="185"/>
      <c r="Q38" s="185"/>
      <c r="R38" s="185"/>
      <c r="S38" s="185"/>
      <c r="T38" s="185"/>
      <c r="U38" s="185"/>
      <c r="V38" s="185"/>
      <c r="W38" s="185"/>
      <c r="X38" s="185"/>
      <c r="Y38" s="185"/>
      <c r="Z38" s="185"/>
      <c r="AA38" s="185"/>
      <c r="AB38" s="185"/>
      <c r="AC38" s="185"/>
    </row>
    <row r="39" spans="1:29">
      <c r="A39" s="185"/>
      <c r="B39" s="10" t="s">
        <v>53</v>
      </c>
      <c r="C39" s="190">
        <v>0.11131280375498689</v>
      </c>
      <c r="D39" s="190">
        <v>0.1887089399998792</v>
      </c>
      <c r="E39" s="190">
        <v>0.16148062047119896</v>
      </c>
      <c r="F39" s="190">
        <v>0.12990375134305826</v>
      </c>
      <c r="G39" s="190">
        <v>0.25461354860912783</v>
      </c>
      <c r="H39" s="190">
        <v>5.3365047302654588E-2</v>
      </c>
      <c r="I39" s="190">
        <v>0.17625053059061213</v>
      </c>
      <c r="J39" s="190">
        <v>8.2258457673963919E-2</v>
      </c>
      <c r="K39" s="190">
        <v>0.19927136938933543</v>
      </c>
      <c r="L39" s="190">
        <v>0.14458638179446465</v>
      </c>
      <c r="M39" s="190">
        <v>0.1899580897916098</v>
      </c>
      <c r="N39" s="185"/>
      <c r="O39" s="185"/>
      <c r="P39" s="185"/>
      <c r="Q39" s="185"/>
      <c r="R39" s="185"/>
      <c r="S39" s="185"/>
      <c r="T39" s="185"/>
      <c r="U39" s="185"/>
      <c r="V39" s="185"/>
      <c r="W39" s="185"/>
      <c r="X39" s="185"/>
      <c r="Y39" s="185"/>
      <c r="Z39" s="185"/>
      <c r="AA39" s="185"/>
      <c r="AB39" s="185"/>
      <c r="AC39" s="185"/>
    </row>
    <row r="40" spans="1:29">
      <c r="A40" s="185"/>
      <c r="B40" s="10" t="s">
        <v>36</v>
      </c>
      <c r="C40" s="190">
        <v>0.83227816902450225</v>
      </c>
      <c r="D40" s="190">
        <v>0.78265790316021799</v>
      </c>
      <c r="E40" s="190">
        <v>0.75508163804650119</v>
      </c>
      <c r="F40" s="190">
        <v>0.67975322940140848</v>
      </c>
      <c r="G40" s="190">
        <v>0.73943609007869127</v>
      </c>
      <c r="H40" s="190">
        <v>0.24041744122147854</v>
      </c>
      <c r="I40" s="190">
        <v>0.80282244881025722</v>
      </c>
      <c r="J40" s="190">
        <v>0.37883736062966078</v>
      </c>
      <c r="K40" s="190">
        <v>0.77800623824172932</v>
      </c>
      <c r="L40" s="190">
        <v>0.60961131854261119</v>
      </c>
      <c r="M40" s="190">
        <v>0.79089645000380904</v>
      </c>
      <c r="N40" s="185"/>
      <c r="O40" s="185"/>
      <c r="P40" s="185"/>
      <c r="Q40" s="185"/>
      <c r="R40" s="185"/>
      <c r="S40" s="185"/>
      <c r="T40" s="185"/>
      <c r="U40" s="185"/>
      <c r="V40" s="185"/>
      <c r="W40" s="185"/>
      <c r="X40" s="185"/>
      <c r="Y40" s="185"/>
      <c r="Z40" s="185"/>
      <c r="AA40" s="185"/>
      <c r="AB40" s="185"/>
      <c r="AC40" s="185"/>
    </row>
    <row r="41" spans="1:29">
      <c r="A41" s="185"/>
      <c r="B41" s="10" t="s">
        <v>39</v>
      </c>
      <c r="C41" s="190">
        <v>5.6409027220510749E-2</v>
      </c>
      <c r="D41" s="190">
        <v>2.8633156839902738E-2</v>
      </c>
      <c r="E41" s="190">
        <v>7.6996133929299188E-2</v>
      </c>
      <c r="F41" s="190">
        <v>3.7510981467967094E-2</v>
      </c>
      <c r="G41" s="190">
        <v>5.5901599569864891E-3</v>
      </c>
      <c r="H41" s="190">
        <v>0.19344338398772443</v>
      </c>
      <c r="I41" s="190">
        <v>2.0927020599130722E-2</v>
      </c>
      <c r="J41" s="190">
        <v>0.5382604385898464</v>
      </c>
      <c r="K41" s="190">
        <v>1.2063693313327737E-2</v>
      </c>
      <c r="L41" s="190">
        <v>0.13094726530869821</v>
      </c>
      <c r="M41" s="190">
        <v>1.9145460204581174E-2</v>
      </c>
      <c r="N41" s="185"/>
      <c r="O41" s="185"/>
      <c r="P41" s="185"/>
      <c r="Q41" s="185"/>
      <c r="R41" s="185"/>
      <c r="S41" s="185"/>
      <c r="T41" s="185"/>
      <c r="U41" s="185"/>
      <c r="V41" s="185"/>
      <c r="W41" s="185"/>
      <c r="X41" s="185"/>
      <c r="Y41" s="185"/>
      <c r="Z41" s="185"/>
      <c r="AA41" s="185"/>
      <c r="AB41" s="185"/>
      <c r="AC41" s="185"/>
    </row>
    <row r="42" spans="1:29">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row r="44" spans="1:29">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row>
    <row r="45" spans="1:2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row>
    <row r="46" spans="1:29">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29">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row>
    <row r="48" spans="1:29">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row>
    <row r="49" spans="1:29">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row>
    <row r="50" spans="1:29">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1:29">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1:29">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53" spans="1:29">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row>
  </sheetData>
  <mergeCells count="4">
    <mergeCell ref="C5:M5"/>
    <mergeCell ref="C20:M20"/>
    <mergeCell ref="C28:M28"/>
    <mergeCell ref="C36:M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workbookViewId="0">
      <selection activeCell="B4" sqref="B4"/>
    </sheetView>
  </sheetViews>
  <sheetFormatPr defaultColWidth="9.140625" defaultRowHeight="15"/>
  <cols>
    <col min="1" max="1" width="4.7109375" style="3" customWidth="1"/>
    <col min="2" max="2" width="23.5703125" style="3" customWidth="1"/>
    <col min="3" max="23" width="13.7109375" style="3" customWidth="1"/>
    <col min="24" max="16384" width="9.140625" style="3"/>
  </cols>
  <sheetData>
    <row r="1" spans="1:29">
      <c r="A1" s="2" t="s">
        <v>181</v>
      </c>
    </row>
    <row r="2" spans="1:29">
      <c r="A2" s="184" t="str">
        <f>HYPERLINK("#'List of Tables'!A1","Return to List of Tables")</f>
        <v>Return to List of Tables</v>
      </c>
    </row>
    <row r="3" spans="1:29">
      <c r="A3" s="2"/>
    </row>
    <row r="4" spans="1:29">
      <c r="B4" s="2" t="s">
        <v>163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1:29">
      <c r="B5" s="4"/>
      <c r="C5" s="192" t="s">
        <v>79</v>
      </c>
      <c r="D5" s="193"/>
      <c r="E5" s="193"/>
      <c r="F5" s="193"/>
      <c r="G5" s="193"/>
      <c r="H5" s="193"/>
      <c r="I5" s="193"/>
      <c r="J5" s="193"/>
      <c r="K5" s="193"/>
      <c r="L5" s="193"/>
      <c r="M5" s="193"/>
      <c r="N5" s="186"/>
      <c r="O5" s="186"/>
      <c r="P5" s="186"/>
      <c r="Q5" s="186"/>
      <c r="R5" s="186"/>
      <c r="S5" s="186"/>
      <c r="T5" s="186"/>
      <c r="U5" s="186"/>
      <c r="V5" s="186"/>
      <c r="W5" s="186"/>
      <c r="X5" s="185"/>
      <c r="Y5" s="185"/>
      <c r="Z5" s="185"/>
      <c r="AA5" s="185"/>
      <c r="AB5" s="185"/>
      <c r="AC5" s="185"/>
    </row>
    <row r="6" spans="1:29" ht="30">
      <c r="B6" s="8"/>
      <c r="C6" s="80" t="s">
        <v>154</v>
      </c>
      <c r="D6" s="80" t="s">
        <v>155</v>
      </c>
      <c r="E6" s="80" t="s">
        <v>18</v>
      </c>
      <c r="F6" s="80" t="s">
        <v>156</v>
      </c>
      <c r="G6" s="80" t="s">
        <v>157</v>
      </c>
      <c r="H6" s="80" t="s">
        <v>158</v>
      </c>
      <c r="I6" s="80" t="s">
        <v>159</v>
      </c>
      <c r="J6" s="80" t="s">
        <v>21</v>
      </c>
      <c r="K6" s="80" t="s">
        <v>160</v>
      </c>
      <c r="L6" s="80" t="s">
        <v>161</v>
      </c>
      <c r="M6" s="80" t="s">
        <v>17</v>
      </c>
      <c r="N6" s="187"/>
      <c r="O6" s="187"/>
      <c r="P6" s="187"/>
      <c r="Q6" s="187"/>
      <c r="R6" s="187"/>
      <c r="S6" s="187"/>
      <c r="T6" s="187"/>
      <c r="U6" s="187"/>
      <c r="V6" s="187"/>
      <c r="W6" s="187"/>
      <c r="X6" s="185"/>
      <c r="Y6" s="185"/>
      <c r="Z6" s="185"/>
      <c r="AA6" s="185"/>
      <c r="AB6" s="185"/>
      <c r="AC6" s="185"/>
    </row>
    <row r="7" spans="1:29">
      <c r="B7" s="10" t="s">
        <v>148</v>
      </c>
      <c r="C7" s="190">
        <v>4.3511861636750714E-2</v>
      </c>
      <c r="D7" s="190">
        <v>0.32756603969470421</v>
      </c>
      <c r="E7" s="190">
        <v>0.11712119064018568</v>
      </c>
      <c r="F7" s="190">
        <v>7.1639842953737889E-2</v>
      </c>
      <c r="G7" s="190">
        <v>2.0100001451237848E-2</v>
      </c>
      <c r="H7" s="190">
        <v>9.7354839934046825E-2</v>
      </c>
      <c r="I7" s="190">
        <v>0.10791413583809545</v>
      </c>
      <c r="J7" s="190">
        <v>3.6120684939611764E-2</v>
      </c>
      <c r="K7" s="190">
        <v>4.6074435105666882E-2</v>
      </c>
      <c r="L7" s="190">
        <v>8.3327398142638842E-2</v>
      </c>
      <c r="M7" s="190">
        <v>4.9269569663323992E-2</v>
      </c>
      <c r="N7" s="188"/>
      <c r="O7" s="188"/>
      <c r="P7" s="188"/>
      <c r="Q7" s="188"/>
      <c r="R7" s="188"/>
      <c r="S7" s="188"/>
      <c r="T7" s="188"/>
      <c r="U7" s="188"/>
      <c r="V7" s="188"/>
      <c r="W7" s="188"/>
      <c r="X7" s="185"/>
      <c r="Y7" s="185"/>
      <c r="Z7" s="185"/>
      <c r="AA7" s="185"/>
      <c r="AB7" s="185"/>
      <c r="AC7" s="185"/>
    </row>
    <row r="8" spans="1:29">
      <c r="B8" s="10" t="s">
        <v>149</v>
      </c>
      <c r="C8" s="190">
        <v>6.5768927702970631E-2</v>
      </c>
      <c r="D8" s="190">
        <v>0.22111725838664295</v>
      </c>
      <c r="E8" s="190">
        <v>0.14210617106761519</v>
      </c>
      <c r="F8" s="190">
        <v>8.2404141583081847E-2</v>
      </c>
      <c r="G8" s="190">
        <v>5.174467545697059E-2</v>
      </c>
      <c r="H8" s="190">
        <v>0.10850100208109588</v>
      </c>
      <c r="I8" s="190">
        <v>4.2722906115898594E-2</v>
      </c>
      <c r="J8" s="190">
        <v>3.250816648009585E-2</v>
      </c>
      <c r="K8" s="190">
        <v>4.7949612825282727E-2</v>
      </c>
      <c r="L8" s="190">
        <v>0.12389092677876992</v>
      </c>
      <c r="M8" s="190">
        <v>8.1286211521575738E-2</v>
      </c>
      <c r="N8" s="188"/>
      <c r="O8" s="188"/>
      <c r="P8" s="188"/>
      <c r="Q8" s="188"/>
      <c r="R8" s="188"/>
      <c r="S8" s="188"/>
      <c r="T8" s="188"/>
      <c r="U8" s="188"/>
      <c r="V8" s="188"/>
      <c r="W8" s="188"/>
      <c r="X8" s="185"/>
      <c r="Y8" s="185"/>
      <c r="Z8" s="185"/>
      <c r="AA8" s="185"/>
      <c r="AB8" s="185"/>
      <c r="AC8" s="185"/>
    </row>
    <row r="9" spans="1:29">
      <c r="B9" s="10" t="s">
        <v>150</v>
      </c>
      <c r="C9" s="190">
        <v>1.6875715981264007E-2</v>
      </c>
      <c r="D9" s="190">
        <v>0.3448891391019055</v>
      </c>
      <c r="E9" s="190">
        <v>0.11619135490784317</v>
      </c>
      <c r="F9" s="190">
        <v>7.475851117211868E-2</v>
      </c>
      <c r="G9" s="190">
        <v>2.4228113036199851E-2</v>
      </c>
      <c r="H9" s="190">
        <v>6.5838113514719174E-2</v>
      </c>
      <c r="I9" s="190">
        <v>5.3442632724393521E-2</v>
      </c>
      <c r="J9" s="190">
        <v>4.3050134443010042E-2</v>
      </c>
      <c r="K9" s="190">
        <v>1.8925439106847613E-2</v>
      </c>
      <c r="L9" s="190">
        <v>8.6365219542310634E-2</v>
      </c>
      <c r="M9" s="190">
        <v>0.15543562646938772</v>
      </c>
      <c r="N9" s="188"/>
      <c r="O9" s="188"/>
      <c r="P9" s="188"/>
      <c r="Q9" s="188"/>
      <c r="R9" s="188"/>
      <c r="S9" s="188"/>
      <c r="T9" s="188"/>
      <c r="U9" s="188"/>
      <c r="V9" s="188"/>
      <c r="W9" s="188"/>
      <c r="X9" s="185"/>
      <c r="Y9" s="185"/>
      <c r="Z9" s="185"/>
      <c r="AA9" s="185"/>
      <c r="AB9" s="185"/>
      <c r="AC9" s="185"/>
    </row>
    <row r="10" spans="1:29">
      <c r="A10" s="185"/>
      <c r="B10" s="185"/>
      <c r="C10" s="188"/>
      <c r="D10" s="188"/>
      <c r="E10" s="188"/>
      <c r="F10" s="188"/>
      <c r="G10" s="188"/>
      <c r="H10" s="188"/>
      <c r="I10" s="188"/>
      <c r="J10" s="188"/>
      <c r="K10" s="188"/>
      <c r="L10" s="188"/>
      <c r="M10" s="188"/>
      <c r="N10" s="188"/>
      <c r="O10" s="188"/>
      <c r="P10" s="188"/>
      <c r="Q10" s="188"/>
      <c r="R10" s="188"/>
      <c r="S10" s="188"/>
      <c r="T10" s="188"/>
      <c r="U10" s="188"/>
      <c r="V10" s="188"/>
      <c r="W10" s="188"/>
      <c r="X10" s="185"/>
      <c r="Y10" s="185"/>
      <c r="Z10" s="185"/>
      <c r="AA10" s="185"/>
      <c r="AB10" s="185"/>
      <c r="AC10" s="185"/>
    </row>
    <row r="11" spans="1:29">
      <c r="A11" s="185"/>
      <c r="B11" s="2" t="s">
        <v>142</v>
      </c>
      <c r="C11" s="185"/>
      <c r="D11" s="185"/>
      <c r="E11" s="185"/>
      <c r="F11" s="185"/>
      <c r="G11" s="185"/>
      <c r="H11" s="185"/>
      <c r="I11" s="185"/>
      <c r="J11" s="185"/>
      <c r="K11" s="185"/>
      <c r="L11" s="185"/>
      <c r="M11" s="185"/>
      <c r="N11" s="188"/>
      <c r="O11" s="188"/>
      <c r="P11" s="188"/>
      <c r="Q11" s="188"/>
      <c r="R11" s="188"/>
      <c r="S11" s="188"/>
      <c r="T11" s="188"/>
      <c r="U11" s="188"/>
      <c r="V11" s="188"/>
      <c r="W11" s="188"/>
      <c r="X11" s="185"/>
      <c r="Y11" s="185"/>
      <c r="Z11" s="185"/>
      <c r="AA11" s="185"/>
      <c r="AB11" s="185"/>
      <c r="AC11" s="185"/>
    </row>
    <row r="12" spans="1:29">
      <c r="A12" s="185"/>
      <c r="B12" s="4"/>
      <c r="C12" s="192" t="s">
        <v>79</v>
      </c>
      <c r="D12" s="193"/>
      <c r="E12" s="193"/>
      <c r="F12" s="193"/>
      <c r="G12" s="193"/>
      <c r="H12" s="193"/>
      <c r="I12" s="193"/>
      <c r="J12" s="193"/>
      <c r="K12" s="193"/>
      <c r="L12" s="193"/>
      <c r="M12" s="193"/>
      <c r="N12" s="188"/>
      <c r="O12" s="188"/>
      <c r="P12" s="188"/>
      <c r="Q12" s="188"/>
      <c r="R12" s="188"/>
      <c r="S12" s="188"/>
      <c r="T12" s="188"/>
      <c r="U12" s="188"/>
      <c r="V12" s="188"/>
      <c r="W12" s="188"/>
      <c r="X12" s="185"/>
      <c r="Y12" s="185"/>
      <c r="Z12" s="185"/>
      <c r="AA12" s="185"/>
      <c r="AB12" s="185"/>
      <c r="AC12" s="185"/>
    </row>
    <row r="13" spans="1:29" ht="30">
      <c r="A13" s="185"/>
      <c r="B13" s="8" t="s">
        <v>78</v>
      </c>
      <c r="C13" s="80" t="s">
        <v>154</v>
      </c>
      <c r="D13" s="80" t="s">
        <v>155</v>
      </c>
      <c r="E13" s="80" t="s">
        <v>18</v>
      </c>
      <c r="F13" s="80" t="s">
        <v>156</v>
      </c>
      <c r="G13" s="80" t="s">
        <v>157</v>
      </c>
      <c r="H13" s="80" t="s">
        <v>158</v>
      </c>
      <c r="I13" s="80" t="s">
        <v>159</v>
      </c>
      <c r="J13" s="80" t="s">
        <v>21</v>
      </c>
      <c r="K13" s="80" t="s">
        <v>160</v>
      </c>
      <c r="L13" s="80" t="s">
        <v>161</v>
      </c>
      <c r="M13" s="80" t="s">
        <v>17</v>
      </c>
      <c r="N13" s="188"/>
      <c r="O13" s="188"/>
      <c r="P13" s="188"/>
      <c r="Q13" s="188"/>
      <c r="R13" s="188"/>
      <c r="S13" s="188"/>
      <c r="T13" s="188"/>
      <c r="U13" s="188"/>
      <c r="V13" s="188"/>
      <c r="W13" s="188"/>
      <c r="X13" s="185"/>
      <c r="Y13" s="185"/>
      <c r="Z13" s="185"/>
      <c r="AA13" s="185"/>
      <c r="AB13" s="185"/>
      <c r="AC13" s="185"/>
    </row>
    <row r="14" spans="1:29">
      <c r="A14" s="185"/>
      <c r="B14" s="10" t="s">
        <v>148</v>
      </c>
      <c r="C14" s="190">
        <v>4.9791216918741811E-2</v>
      </c>
      <c r="D14" s="190">
        <v>0.12590187822211246</v>
      </c>
      <c r="E14" s="190">
        <v>0.19333282510643757</v>
      </c>
      <c r="F14" s="190">
        <v>1.6933433311605881E-2</v>
      </c>
      <c r="G14" s="190">
        <v>0.16601830339722018</v>
      </c>
      <c r="H14" s="190">
        <v>0.15123821958094258</v>
      </c>
      <c r="I14" s="190">
        <v>0.11644833569632113</v>
      </c>
      <c r="J14" s="190">
        <v>3.6899882459378544E-2</v>
      </c>
      <c r="K14" s="190">
        <v>3.6744734273625915E-2</v>
      </c>
      <c r="L14" s="190">
        <v>2.2512550592720143E-2</v>
      </c>
      <c r="M14" s="190">
        <v>8.4178620440893581E-2</v>
      </c>
      <c r="N14" s="188"/>
      <c r="O14" s="188"/>
      <c r="P14" s="188"/>
      <c r="Q14" s="188"/>
      <c r="R14" s="188"/>
      <c r="S14" s="188"/>
      <c r="T14" s="188"/>
      <c r="U14" s="188"/>
      <c r="V14" s="188"/>
      <c r="W14" s="188"/>
      <c r="X14" s="185"/>
      <c r="Y14" s="185"/>
      <c r="Z14" s="185"/>
      <c r="AA14" s="185"/>
      <c r="AB14" s="185"/>
      <c r="AC14" s="185"/>
    </row>
    <row r="15" spans="1:29">
      <c r="A15" s="185"/>
      <c r="B15" s="10" t="s">
        <v>149</v>
      </c>
      <c r="C15" s="190">
        <v>6.9372642564987611E-2</v>
      </c>
      <c r="D15" s="190">
        <v>9.4003586614207435E-2</v>
      </c>
      <c r="E15" s="190">
        <v>0.18238827891175469</v>
      </c>
      <c r="F15" s="190">
        <v>2.0967496242086988E-2</v>
      </c>
      <c r="G15" s="190">
        <v>0.19401676174670626</v>
      </c>
      <c r="H15" s="190">
        <v>7.966443423989733E-2</v>
      </c>
      <c r="I15" s="190">
        <v>1.8398185504362098E-2</v>
      </c>
      <c r="J15" s="190">
        <v>4.0402965936363944E-2</v>
      </c>
      <c r="K15" s="190">
        <v>0.1783457487349546</v>
      </c>
      <c r="L15" s="190">
        <v>6.128754882799748E-2</v>
      </c>
      <c r="M15" s="190">
        <v>6.1152350676681635E-2</v>
      </c>
      <c r="N15" s="188"/>
      <c r="O15" s="188"/>
      <c r="P15" s="188"/>
      <c r="Q15" s="188"/>
      <c r="R15" s="188"/>
      <c r="S15" s="188"/>
      <c r="T15" s="188"/>
      <c r="U15" s="188"/>
      <c r="V15" s="188"/>
      <c r="W15" s="188"/>
      <c r="X15" s="185"/>
      <c r="Y15" s="185"/>
      <c r="Z15" s="185"/>
      <c r="AA15" s="185"/>
      <c r="AB15" s="185"/>
      <c r="AC15" s="185"/>
    </row>
    <row r="16" spans="1:29">
      <c r="A16" s="185"/>
      <c r="B16" s="10" t="s">
        <v>150</v>
      </c>
      <c r="C16" s="190">
        <v>6.531119676398095E-2</v>
      </c>
      <c r="D16" s="190">
        <v>6.4359310524498115E-2</v>
      </c>
      <c r="E16" s="190">
        <v>0.24424717805864674</v>
      </c>
      <c r="F16" s="190">
        <v>1.7818941943747956E-2</v>
      </c>
      <c r="G16" s="190">
        <v>0.11704812526741461</v>
      </c>
      <c r="H16" s="190">
        <v>0.10979828807649973</v>
      </c>
      <c r="I16" s="190">
        <v>1.6252124292409655E-2</v>
      </c>
      <c r="J16" s="190">
        <v>0.13615121445664036</v>
      </c>
      <c r="K16" s="190">
        <v>6.9835965559133531E-2</v>
      </c>
      <c r="L16" s="190">
        <v>0.1076721548025084</v>
      </c>
      <c r="M16" s="190">
        <v>5.1505500254519977E-2</v>
      </c>
      <c r="N16" s="188"/>
      <c r="O16" s="188"/>
      <c r="P16" s="188"/>
      <c r="Q16" s="188"/>
      <c r="R16" s="188"/>
      <c r="S16" s="188"/>
      <c r="T16" s="188"/>
      <c r="U16" s="188"/>
      <c r="V16" s="188"/>
      <c r="W16" s="188"/>
      <c r="X16" s="185"/>
      <c r="Y16" s="185"/>
      <c r="Z16" s="185"/>
      <c r="AA16" s="185"/>
      <c r="AB16" s="185"/>
      <c r="AC16" s="185"/>
    </row>
    <row r="17" spans="1:29">
      <c r="A17" s="185"/>
      <c r="B17" s="185"/>
      <c r="C17" s="188"/>
      <c r="D17" s="188"/>
      <c r="E17" s="188"/>
      <c r="F17" s="188"/>
      <c r="G17" s="188"/>
      <c r="H17" s="188"/>
      <c r="I17" s="188"/>
      <c r="J17" s="188"/>
      <c r="K17" s="188"/>
      <c r="L17" s="188"/>
      <c r="M17" s="188"/>
      <c r="N17" s="188"/>
      <c r="O17" s="188"/>
      <c r="P17" s="188"/>
      <c r="Q17" s="188"/>
      <c r="R17" s="188"/>
      <c r="S17" s="188"/>
      <c r="T17" s="188"/>
      <c r="U17" s="188"/>
      <c r="V17" s="188"/>
      <c r="W17" s="188"/>
      <c r="X17" s="185"/>
      <c r="Y17" s="185"/>
      <c r="Z17" s="185"/>
      <c r="AA17" s="185"/>
      <c r="AB17" s="185"/>
      <c r="AC17" s="185"/>
    </row>
    <row r="18" spans="1:29">
      <c r="A18" s="185"/>
      <c r="B18" s="2" t="s">
        <v>164</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row>
    <row r="19" spans="1:29">
      <c r="A19" s="185"/>
      <c r="B19" s="4"/>
      <c r="C19" s="192" t="s">
        <v>79</v>
      </c>
      <c r="D19" s="193"/>
      <c r="E19" s="193"/>
      <c r="F19" s="193"/>
      <c r="G19" s="193"/>
      <c r="H19" s="193"/>
      <c r="I19" s="193"/>
      <c r="J19" s="193"/>
      <c r="K19" s="193"/>
      <c r="L19" s="193"/>
      <c r="M19" s="193"/>
      <c r="N19" s="185"/>
      <c r="O19" s="185"/>
      <c r="P19" s="185"/>
      <c r="Q19" s="185"/>
      <c r="R19" s="185"/>
      <c r="S19" s="185"/>
      <c r="T19" s="185"/>
      <c r="U19" s="185"/>
      <c r="V19" s="185"/>
      <c r="W19" s="185"/>
      <c r="X19" s="185"/>
      <c r="Y19" s="185"/>
      <c r="Z19" s="185"/>
      <c r="AA19" s="185"/>
      <c r="AB19" s="185"/>
      <c r="AC19" s="185"/>
    </row>
    <row r="20" spans="1:29" ht="30">
      <c r="A20" s="185"/>
      <c r="B20" s="8" t="s">
        <v>78</v>
      </c>
      <c r="C20" s="80" t="s">
        <v>154</v>
      </c>
      <c r="D20" s="80" t="s">
        <v>155</v>
      </c>
      <c r="E20" s="80" t="s">
        <v>18</v>
      </c>
      <c r="F20" s="80" t="s">
        <v>156</v>
      </c>
      <c r="G20" s="80" t="s">
        <v>157</v>
      </c>
      <c r="H20" s="80" t="s">
        <v>158</v>
      </c>
      <c r="I20" s="80" t="s">
        <v>159</v>
      </c>
      <c r="J20" s="80" t="s">
        <v>21</v>
      </c>
      <c r="K20" s="80" t="s">
        <v>160</v>
      </c>
      <c r="L20" s="80" t="s">
        <v>161</v>
      </c>
      <c r="M20" s="80" t="s">
        <v>17</v>
      </c>
      <c r="N20" s="186"/>
      <c r="O20" s="186"/>
      <c r="P20" s="186"/>
      <c r="Q20" s="186"/>
      <c r="R20" s="186"/>
      <c r="S20" s="186"/>
      <c r="T20" s="186"/>
      <c r="U20" s="186"/>
      <c r="V20" s="186"/>
      <c r="W20" s="186"/>
      <c r="X20" s="185"/>
      <c r="Y20" s="185"/>
      <c r="Z20" s="185"/>
      <c r="AA20" s="185"/>
      <c r="AB20" s="185"/>
      <c r="AC20" s="185"/>
    </row>
    <row r="21" spans="1:29">
      <c r="A21" s="185"/>
      <c r="B21" s="10" t="s">
        <v>148</v>
      </c>
      <c r="C21" s="190">
        <v>2.8697998862447033E-2</v>
      </c>
      <c r="D21" s="190">
        <v>0.13200505707496837</v>
      </c>
      <c r="E21" s="190">
        <v>9.594506258070043E-2</v>
      </c>
      <c r="F21" s="190">
        <v>1.0578159096239648E-2</v>
      </c>
      <c r="G21" s="190">
        <v>0.23873553066220737</v>
      </c>
      <c r="H21" s="190">
        <v>2.2740708353917005E-2</v>
      </c>
      <c r="I21" s="190">
        <v>0.34707610786245785</v>
      </c>
      <c r="J21" s="190">
        <v>2.2526981781422858E-2</v>
      </c>
      <c r="K21" s="190">
        <v>2.3909754670755488E-2</v>
      </c>
      <c r="L21" s="190">
        <v>2.316152291646904E-2</v>
      </c>
      <c r="M21" s="190">
        <v>5.4623116138414821E-2</v>
      </c>
      <c r="N21" s="187"/>
      <c r="O21" s="187"/>
      <c r="P21" s="187"/>
      <c r="Q21" s="187"/>
      <c r="R21" s="187"/>
      <c r="S21" s="187"/>
      <c r="T21" s="187"/>
      <c r="U21" s="187"/>
      <c r="V21" s="187"/>
      <c r="W21" s="187"/>
      <c r="X21" s="185"/>
      <c r="Y21" s="185"/>
      <c r="Z21" s="185"/>
      <c r="AA21" s="185"/>
      <c r="AB21" s="185"/>
      <c r="AC21" s="185"/>
    </row>
    <row r="22" spans="1:29">
      <c r="A22" s="185"/>
      <c r="B22" s="10" t="s">
        <v>149</v>
      </c>
      <c r="C22" s="190">
        <v>4.3474322554599674E-2</v>
      </c>
      <c r="D22" s="190">
        <v>1.6673289826675063E-2</v>
      </c>
      <c r="E22" s="190">
        <v>0.26984890790740373</v>
      </c>
      <c r="F22" s="190">
        <v>9.2359483465638929E-3</v>
      </c>
      <c r="G22" s="190">
        <v>0.40734556279841705</v>
      </c>
      <c r="H22" s="190">
        <v>1.4638308751488275E-2</v>
      </c>
      <c r="I22" s="190">
        <v>1.9160019297115912E-2</v>
      </c>
      <c r="J22" s="190">
        <v>7.5282780497646071E-2</v>
      </c>
      <c r="K22" s="190">
        <v>5.8913229232335773E-2</v>
      </c>
      <c r="L22" s="190">
        <v>2.7491368413688672E-2</v>
      </c>
      <c r="M22" s="190">
        <v>5.7936262374065912E-2</v>
      </c>
      <c r="N22" s="188"/>
      <c r="O22" s="188"/>
      <c r="P22" s="188"/>
      <c r="Q22" s="188"/>
      <c r="R22" s="188"/>
      <c r="S22" s="188"/>
      <c r="T22" s="188"/>
      <c r="U22" s="188"/>
      <c r="V22" s="188"/>
      <c r="W22" s="188"/>
      <c r="X22" s="185"/>
      <c r="Y22" s="185"/>
      <c r="Z22" s="185"/>
      <c r="AA22" s="185"/>
      <c r="AB22" s="185"/>
      <c r="AC22" s="185"/>
    </row>
    <row r="23" spans="1:29">
      <c r="A23" s="185"/>
      <c r="B23" s="10" t="s">
        <v>150</v>
      </c>
      <c r="C23" s="190">
        <v>2.476512598155468E-2</v>
      </c>
      <c r="D23" s="190">
        <v>2.7499024461506417E-2</v>
      </c>
      <c r="E23" s="190">
        <v>0.29545012527196096</v>
      </c>
      <c r="F23" s="190">
        <v>6.4172316752457974E-3</v>
      </c>
      <c r="G23" s="190">
        <v>0.20091811011839303</v>
      </c>
      <c r="H23" s="190">
        <v>1.0348647980223797E-2</v>
      </c>
      <c r="I23" s="190">
        <v>1.3837638090100232E-2</v>
      </c>
      <c r="J23" s="190">
        <v>0.20741244320729768</v>
      </c>
      <c r="K23" s="190">
        <v>0.14302891963676173</v>
      </c>
      <c r="L23" s="190">
        <v>3.0427426501815062E-2</v>
      </c>
      <c r="M23" s="190">
        <v>3.989530707514076E-2</v>
      </c>
      <c r="N23" s="188"/>
      <c r="O23" s="188"/>
      <c r="P23" s="188"/>
      <c r="Q23" s="188"/>
      <c r="R23" s="188"/>
      <c r="S23" s="188"/>
      <c r="T23" s="188"/>
      <c r="U23" s="188"/>
      <c r="V23" s="188"/>
      <c r="W23" s="188"/>
      <c r="X23" s="185"/>
      <c r="Y23" s="185"/>
      <c r="Z23" s="185"/>
      <c r="AA23" s="185"/>
      <c r="AB23" s="185"/>
      <c r="AC23" s="185"/>
    </row>
    <row r="24" spans="1:29">
      <c r="A24" s="185"/>
      <c r="B24" s="185"/>
      <c r="C24" s="188"/>
      <c r="D24" s="188"/>
      <c r="E24" s="188"/>
      <c r="F24" s="188"/>
      <c r="G24" s="188"/>
      <c r="H24" s="188"/>
      <c r="I24" s="188"/>
      <c r="J24" s="188"/>
      <c r="K24" s="188"/>
      <c r="L24" s="188"/>
      <c r="M24" s="188"/>
      <c r="N24" s="188"/>
      <c r="O24" s="188"/>
      <c r="P24" s="188"/>
      <c r="Q24" s="188"/>
      <c r="R24" s="188"/>
      <c r="S24" s="188"/>
      <c r="T24" s="188"/>
      <c r="U24" s="188"/>
      <c r="V24" s="188"/>
      <c r="W24" s="188"/>
      <c r="X24" s="185"/>
      <c r="Y24" s="185"/>
      <c r="Z24" s="185"/>
      <c r="AA24" s="185"/>
      <c r="AB24" s="185"/>
      <c r="AC24" s="185"/>
    </row>
    <row r="25" spans="1:29">
      <c r="A25" s="185"/>
      <c r="B25" s="2" t="s">
        <v>165</v>
      </c>
      <c r="C25" s="185"/>
      <c r="D25" s="185"/>
      <c r="E25" s="185"/>
      <c r="F25" s="185"/>
      <c r="G25" s="185"/>
      <c r="H25" s="185"/>
      <c r="I25" s="185"/>
      <c r="J25" s="185"/>
      <c r="K25" s="185"/>
      <c r="L25" s="185"/>
      <c r="M25" s="185"/>
      <c r="N25" s="188"/>
      <c r="O25" s="188"/>
      <c r="P25" s="188"/>
      <c r="Q25" s="188"/>
      <c r="R25" s="188"/>
      <c r="S25" s="188"/>
      <c r="T25" s="188"/>
      <c r="U25" s="188"/>
      <c r="V25" s="188"/>
      <c r="W25" s="188"/>
      <c r="X25" s="185"/>
      <c r="Y25" s="185"/>
      <c r="Z25" s="185"/>
      <c r="AA25" s="185"/>
      <c r="AB25" s="185"/>
      <c r="AC25" s="185"/>
    </row>
    <row r="26" spans="1:29">
      <c r="A26" s="185"/>
      <c r="B26" s="4"/>
      <c r="C26" s="192" t="s">
        <v>79</v>
      </c>
      <c r="D26" s="193"/>
      <c r="E26" s="193"/>
      <c r="F26" s="193"/>
      <c r="G26" s="193"/>
      <c r="H26" s="193"/>
      <c r="I26" s="193"/>
      <c r="J26" s="193"/>
      <c r="K26" s="193"/>
      <c r="L26" s="193"/>
      <c r="M26" s="193"/>
      <c r="N26" s="188"/>
      <c r="O26" s="188"/>
      <c r="P26" s="188"/>
      <c r="Q26" s="188"/>
      <c r="R26" s="188"/>
      <c r="S26" s="188"/>
      <c r="T26" s="188"/>
      <c r="U26" s="188"/>
      <c r="V26" s="188"/>
      <c r="W26" s="188"/>
      <c r="X26" s="185"/>
      <c r="Y26" s="185"/>
      <c r="Z26" s="185"/>
      <c r="AA26" s="185"/>
      <c r="AB26" s="185"/>
      <c r="AC26" s="185"/>
    </row>
    <row r="27" spans="1:29" ht="30">
      <c r="A27" s="185"/>
      <c r="B27" s="8" t="s">
        <v>78</v>
      </c>
      <c r="C27" s="80" t="s">
        <v>154</v>
      </c>
      <c r="D27" s="80" t="s">
        <v>155</v>
      </c>
      <c r="E27" s="80" t="s">
        <v>18</v>
      </c>
      <c r="F27" s="80" t="s">
        <v>156</v>
      </c>
      <c r="G27" s="80" t="s">
        <v>157</v>
      </c>
      <c r="H27" s="80" t="s">
        <v>158</v>
      </c>
      <c r="I27" s="80" t="s">
        <v>159</v>
      </c>
      <c r="J27" s="80" t="s">
        <v>21</v>
      </c>
      <c r="K27" s="80" t="s">
        <v>160</v>
      </c>
      <c r="L27" s="80" t="s">
        <v>161</v>
      </c>
      <c r="M27" s="80" t="s">
        <v>17</v>
      </c>
      <c r="N27" s="188"/>
      <c r="O27" s="188"/>
      <c r="P27" s="188"/>
      <c r="Q27" s="188"/>
      <c r="R27" s="188"/>
      <c r="S27" s="188"/>
      <c r="T27" s="188"/>
      <c r="U27" s="188"/>
      <c r="V27" s="188"/>
      <c r="W27" s="188"/>
      <c r="X27" s="185"/>
      <c r="Y27" s="185"/>
      <c r="Z27" s="185"/>
      <c r="AA27" s="185"/>
      <c r="AB27" s="185"/>
      <c r="AC27" s="185"/>
    </row>
    <row r="28" spans="1:29">
      <c r="A28" s="185"/>
      <c r="B28" s="10" t="s">
        <v>148</v>
      </c>
      <c r="C28" s="190">
        <v>2.6361951105463303E-2</v>
      </c>
      <c r="D28" s="190">
        <v>0.15143081088957866</v>
      </c>
      <c r="E28" s="190">
        <v>8.8135032016910891E-2</v>
      </c>
      <c r="F28" s="190">
        <v>1.0355046827056078E-2</v>
      </c>
      <c r="G28" s="190">
        <v>0.22007197885974022</v>
      </c>
      <c r="H28" s="190">
        <v>2.8983349104014716E-2</v>
      </c>
      <c r="I28" s="190">
        <v>0.32734613179513344</v>
      </c>
      <c r="J28" s="190">
        <v>2.2868033696791776E-2</v>
      </c>
      <c r="K28" s="190">
        <v>2.4952244880167833E-2</v>
      </c>
      <c r="L28" s="190">
        <v>2.7017690855526123E-2</v>
      </c>
      <c r="M28" s="190">
        <v>7.2477729969616947E-2</v>
      </c>
      <c r="N28" s="185"/>
      <c r="O28" s="185"/>
      <c r="P28" s="185"/>
      <c r="Q28" s="185"/>
      <c r="R28" s="185"/>
      <c r="S28" s="185"/>
      <c r="T28" s="185"/>
      <c r="U28" s="185"/>
      <c r="V28" s="185"/>
      <c r="W28" s="185"/>
      <c r="X28" s="185"/>
      <c r="Y28" s="185"/>
      <c r="Z28" s="185"/>
      <c r="AA28" s="185"/>
      <c r="AB28" s="185"/>
      <c r="AC28" s="185"/>
    </row>
    <row r="29" spans="1:29">
      <c r="A29" s="185"/>
      <c r="B29" s="10" t="s">
        <v>149</v>
      </c>
      <c r="C29" s="190">
        <v>5.2409251972449111E-2</v>
      </c>
      <c r="D29" s="190">
        <v>1.3725414998808949E-2</v>
      </c>
      <c r="E29" s="190">
        <v>0.27278515726762897</v>
      </c>
      <c r="F29" s="190">
        <v>1.062532774697683E-2</v>
      </c>
      <c r="G29" s="190">
        <v>0.22771015761423241</v>
      </c>
      <c r="H29" s="190">
        <v>4.6102880114641559E-2</v>
      </c>
      <c r="I29" s="190">
        <v>1.5461319615039213E-2</v>
      </c>
      <c r="J29" s="190">
        <v>0.23496277086177009</v>
      </c>
      <c r="K29" s="190">
        <v>6.2605092198658452E-2</v>
      </c>
      <c r="L29" s="190">
        <v>1.6994984860921717E-2</v>
      </c>
      <c r="M29" s="190">
        <v>4.6617642748872617E-2</v>
      </c>
      <c r="N29" s="185"/>
      <c r="O29" s="185"/>
      <c r="P29" s="185"/>
      <c r="Q29" s="185"/>
      <c r="R29" s="185"/>
      <c r="S29" s="185"/>
      <c r="T29" s="185"/>
      <c r="U29" s="185"/>
      <c r="V29" s="185"/>
      <c r="W29" s="185"/>
      <c r="X29" s="185"/>
      <c r="Y29" s="185"/>
      <c r="Z29" s="185"/>
      <c r="AA29" s="185"/>
      <c r="AB29" s="185"/>
      <c r="AC29" s="185"/>
    </row>
    <row r="30" spans="1:29">
      <c r="A30" s="185"/>
      <c r="B30" s="10" t="s">
        <v>150</v>
      </c>
      <c r="C30" s="190">
        <v>2.9113995296607621E-2</v>
      </c>
      <c r="D30" s="190">
        <v>1.5807876338313133E-2</v>
      </c>
      <c r="E30" s="190">
        <v>0.21406246244386837</v>
      </c>
      <c r="F30" s="190">
        <v>5.2913297316128736E-3</v>
      </c>
      <c r="G30" s="190">
        <v>8.0499793415208076E-2</v>
      </c>
      <c r="H30" s="190">
        <v>6.1699795937323353E-2</v>
      </c>
      <c r="I30" s="190">
        <v>8.0032954774119144E-3</v>
      </c>
      <c r="J30" s="190">
        <v>0.46397489144132154</v>
      </c>
      <c r="K30" s="190">
        <v>7.3167171987206292E-2</v>
      </c>
      <c r="L30" s="190">
        <v>2.5371438470276373E-2</v>
      </c>
      <c r="M30" s="190">
        <v>2.3007949460850493E-2</v>
      </c>
      <c r="N30" s="185"/>
      <c r="O30" s="185"/>
      <c r="P30" s="185"/>
      <c r="Q30" s="185"/>
      <c r="R30" s="185"/>
      <c r="S30" s="185"/>
      <c r="T30" s="185"/>
      <c r="U30" s="185"/>
      <c r="V30" s="185"/>
      <c r="W30" s="185"/>
      <c r="X30" s="185"/>
      <c r="Y30" s="185"/>
      <c r="Z30" s="185"/>
      <c r="AA30" s="185"/>
      <c r="AB30" s="185"/>
      <c r="AC30" s="185"/>
    </row>
    <row r="31" spans="1:29">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row>
    <row r="32" spans="1:29">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1:29">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1:29">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row>
    <row r="35" spans="1:29">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row>
    <row r="36" spans="1:29">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row>
    <row r="37" spans="1:29">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row>
    <row r="38" spans="1:29">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row>
    <row r="39" spans="1:29">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row>
    <row r="40" spans="1:29">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row>
    <row r="41" spans="1:29">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row>
    <row r="42" spans="1:29">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row>
    <row r="43" spans="1:29">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sheetData>
  <mergeCells count="4">
    <mergeCell ref="C5:M5"/>
    <mergeCell ref="C12:M12"/>
    <mergeCell ref="C19:M19"/>
    <mergeCell ref="C26:M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Sales Inputs</vt:lpstr>
      <vt:lpstr>AC_Xcel</vt:lpstr>
      <vt:lpstr>List of Tables</vt:lpstr>
      <vt:lpstr>Table B1</vt:lpstr>
      <vt:lpstr>Table C1</vt:lpstr>
      <vt:lpstr>Table C2</vt:lpstr>
      <vt:lpstr>Table C3</vt:lpstr>
      <vt:lpstr>Table C4</vt:lpstr>
    </vt:vector>
  </TitlesOfParts>
  <Company>Optimal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Socks</dc:creator>
  <cp:lastModifiedBy>Cliff McDonald</cp:lastModifiedBy>
  <dcterms:created xsi:type="dcterms:W3CDTF">2019-03-14T08:39:24Z</dcterms:created>
  <dcterms:modified xsi:type="dcterms:W3CDTF">2020-01-30T18:22:24Z</dcterms:modified>
</cp:coreProperties>
</file>