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mc:AlternateContent xmlns:mc="http://schemas.openxmlformats.org/markup-compatibility/2006">
    <mc:Choice Requires="x15">
      <x15ac:absPath xmlns:x15ac="http://schemas.microsoft.com/office/spreadsheetml/2010/11/ac" url="https://nysemail-my.sharepoint.com/personal/jeff_scharl_nyserda_ny_gov/Documents/CEC 3.0/HIAs/"/>
    </mc:Choice>
  </mc:AlternateContent>
  <xr:revisionPtr revIDLastSave="0" documentId="8_{D92753D3-20CB-45E2-9E28-F5E172308765}" xr6:coauthVersionLast="47" xr6:coauthVersionMax="47" xr10:uidLastSave="{00000000-0000-0000-0000-000000000000}"/>
  <bookViews>
    <workbookView xWindow="-120" yWindow="-120" windowWidth="26010" windowHeight="19560" tabRatio="737" xr2:uid="{00000000-000D-0000-FFFF-FFFF00000000}"/>
  </bookViews>
  <sheets>
    <sheet name="1 &amp; 2 - Start Here" sheetId="1" r:id="rId1"/>
    <sheet name="3 - Energy Efficiency" sheetId="8" r:id="rId2"/>
    <sheet name="GHG Emission Factors" sheetId="5" r:id="rId3"/>
    <sheet name="Version History" sheetId="9" state="hidden" r:id="rId4"/>
  </sheets>
  <definedNames>
    <definedName name="eGRIDREGION" localSheetId="1">'3 - Energy Efficiency'!$C$2:$C$4</definedName>
    <definedName name="eGRIDREGION">'1 &amp; 2 - Start Here'!#REF!</definedName>
    <definedName name="eGRIDREGIONS" localSheetId="1">'3 - Energy Efficiency'!$C$2:$C$4</definedName>
    <definedName name="eGRIDREGIONS">'1 &amp; 2 - Start Here'!#REF!</definedName>
    <definedName name="_xlnm.Print_Area" localSheetId="0">'1 &amp; 2 - Start Here'!$B$1:$H$34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D12" i="5"/>
  <c r="D11" i="5"/>
  <c r="D10" i="5"/>
  <c r="C14" i="5"/>
  <c r="D14" i="5" s="1"/>
  <c r="F56" i="5" l="1"/>
  <c r="F57" i="5"/>
  <c r="D56" i="5"/>
  <c r="D57" i="5"/>
  <c r="F55" i="5"/>
  <c r="D55" i="5"/>
  <c r="C13" i="5"/>
  <c r="F16" i="5"/>
  <c r="D13" i="5" l="1"/>
  <c r="H11" i="8" s="1"/>
  <c r="H41" i="8"/>
  <c r="H27" i="8" l="1"/>
  <c r="H30" i="8"/>
  <c r="H26" i="8"/>
  <c r="H28" i="8"/>
  <c r="H22" i="8"/>
  <c r="H39" i="8"/>
  <c r="H44" i="8"/>
  <c r="H17" i="8"/>
  <c r="H23" i="8"/>
  <c r="H31" i="8"/>
  <c r="H18" i="8"/>
  <c r="H43" i="8"/>
  <c r="H25" i="8"/>
  <c r="H13" i="8"/>
  <c r="H36" i="8"/>
  <c r="H29" i="8"/>
  <c r="H38" i="8"/>
  <c r="H33" i="8"/>
  <c r="H20" i="8"/>
  <c r="H40" i="8"/>
  <c r="H32" i="8"/>
  <c r="H19" i="8"/>
  <c r="H16" i="8"/>
  <c r="H37" i="8"/>
  <c r="H34" i="8"/>
  <c r="H14" i="8"/>
  <c r="H12" i="8"/>
  <c r="H21" i="8"/>
  <c r="H24" i="8"/>
  <c r="H15" i="8"/>
  <c r="H42" i="8"/>
  <c r="H35" i="8"/>
  <c r="E23" i="1" l="1"/>
  <c r="F23" i="1" s="1"/>
  <c r="E25" i="1" s="1"/>
</calcChain>
</file>

<file path=xl/sharedStrings.xml><?xml version="1.0" encoding="utf-8"?>
<sst xmlns="http://schemas.openxmlformats.org/spreadsheetml/2006/main" count="151" uniqueCount="112">
  <si>
    <r>
      <rPr>
        <sz val="11"/>
        <color rgb="FF000000"/>
        <rFont val="Calibri"/>
      </rPr>
      <t xml:space="preserve">NYSERDA Clean Energy Communities Program (PON 3298)
</t>
    </r>
    <r>
      <rPr>
        <b/>
        <sz val="20"/>
        <color rgb="FF000000"/>
        <rFont val="Calibri"/>
      </rPr>
      <t>Clean Energy Upgrades Certification Form</t>
    </r>
  </si>
  <si>
    <t>Basic Information</t>
  </si>
  <si>
    <t>Municipality Name</t>
  </si>
  <si>
    <t>Contact Person</t>
  </si>
  <si>
    <t>Municipality Type</t>
  </si>
  <si>
    <t>Title</t>
  </si>
  <si>
    <t>County</t>
  </si>
  <si>
    <t>Telephone #</t>
  </si>
  <si>
    <t>Tier You are Submitting For*</t>
  </si>
  <si>
    <t>Email</t>
  </si>
  <si>
    <t>*NOTE: communities can only submit for a tier if all previous tiers have been approved</t>
  </si>
  <si>
    <t>Data Entry</t>
  </si>
  <si>
    <r>
      <rPr>
        <b/>
        <sz val="14"/>
        <color theme="1"/>
        <rFont val="Calibri"/>
        <family val="2"/>
        <scheme val="minor"/>
      </rPr>
      <t>Step 1</t>
    </r>
    <r>
      <rPr>
        <b/>
        <sz val="11"/>
        <color theme="1"/>
        <rFont val="Calibri"/>
        <family val="2"/>
        <scheme val="minor"/>
      </rPr>
      <t xml:space="preserve"> - </t>
    </r>
    <r>
      <rPr>
        <sz val="11"/>
        <color theme="1"/>
        <rFont val="Calibri"/>
        <family val="2"/>
        <scheme val="minor"/>
      </rPr>
      <t>Select your region from the drop down menu.</t>
    </r>
  </si>
  <si>
    <t>Upstate NY</t>
  </si>
  <si>
    <r>
      <rPr>
        <b/>
        <sz val="14"/>
        <color theme="1"/>
        <rFont val="Calibri"/>
        <family val="2"/>
        <scheme val="minor"/>
      </rPr>
      <t>Step 2</t>
    </r>
    <r>
      <rPr>
        <b/>
        <sz val="11"/>
        <color theme="1"/>
        <rFont val="Calibri"/>
        <family val="2"/>
        <scheme val="minor"/>
      </rPr>
      <t xml:space="preserve"> -</t>
    </r>
    <r>
      <rPr>
        <sz val="11"/>
        <color theme="1"/>
        <rFont val="Calibri"/>
        <family val="2"/>
        <scheme val="minor"/>
      </rPr>
      <t xml:space="preserve"> Enter the portfolio-wide greenhouse gas (GHG) emissions obtained from ENERGY STAR® Portfolio Manager, in units of metric tons carbon dioxide equivalents (MTCO</t>
    </r>
    <r>
      <rPr>
        <vertAlign val="subscript"/>
        <sz val="11"/>
        <color theme="1"/>
        <rFont val="Calibri"/>
        <family val="2"/>
        <scheme val="minor"/>
      </rPr>
      <t>2</t>
    </r>
    <r>
      <rPr>
        <sz val="11"/>
        <color theme="1"/>
        <rFont val="Calibri"/>
        <family val="2"/>
        <scheme val="minor"/>
      </rPr>
      <t>e).</t>
    </r>
  </si>
  <si>
    <t xml:space="preserve">To determine this number, use ENERGY STAR® Portfolio Manager to create a report that includes energy use information for all municipal buildings that are owned or occupied by the applying jurisdiction that are 1,000 square feet or larger.  </t>
  </si>
  <si>
    <r>
      <rPr>
        <b/>
        <sz val="14"/>
        <color rgb="FF000000"/>
        <rFont val="Calibri"/>
        <family val="2"/>
        <scheme val="minor"/>
      </rPr>
      <t>Step 3</t>
    </r>
    <r>
      <rPr>
        <sz val="11"/>
        <color rgb="FF000000"/>
        <rFont val="Calibri"/>
        <family val="2"/>
        <scheme val="minor"/>
      </rPr>
      <t xml:space="preserve"> - Complete data entry in the Energy Efficiency Tab</t>
    </r>
  </si>
  <si>
    <t>Summary</t>
  </si>
  <si>
    <t>Greenhouse Gas Emission Reductions</t>
  </si>
  <si>
    <r>
      <t>MTCO</t>
    </r>
    <r>
      <rPr>
        <b/>
        <vertAlign val="subscript"/>
        <sz val="11"/>
        <color theme="1"/>
        <rFont val="Calibri"/>
        <family val="2"/>
        <scheme val="minor"/>
      </rPr>
      <t>2</t>
    </r>
    <r>
      <rPr>
        <b/>
        <sz val="11"/>
        <color theme="1"/>
        <rFont val="Calibri"/>
        <family val="2"/>
        <scheme val="minor"/>
      </rPr>
      <t>e/yr</t>
    </r>
  </si>
  <si>
    <t>Percent Reduction</t>
  </si>
  <si>
    <t>Total Energy Efficiency:</t>
  </si>
  <si>
    <t>Approved for:</t>
  </si>
  <si>
    <t>Certification</t>
  </si>
  <si>
    <t>I hereby certify that the clean energy upgrades identified within this document have been completed on or around the dates indicated.</t>
  </si>
  <si>
    <t>Name</t>
  </si>
  <si>
    <t>Date</t>
  </si>
  <si>
    <t>Summary of Energy Conservation Measures and Associated Annual Energy Savings</t>
  </si>
  <si>
    <t>NPCC Upstate NY</t>
  </si>
  <si>
    <t>NPCC Long Island</t>
  </si>
  <si>
    <t>NPCC NYC/Westchester</t>
  </si>
  <si>
    <r>
      <t xml:space="preserve">Step 3 - Energy Conservation Measure Description
</t>
    </r>
    <r>
      <rPr>
        <sz val="11"/>
        <color theme="1"/>
        <rFont val="Calibri"/>
        <family val="2"/>
        <scheme val="minor"/>
      </rPr>
      <t>List projects completed after August 1, 2016 to reduce energy consumption.  Examples of projects include lighting upgrades, HVAC system upgrades, chiller system upgrades, building envelope improvements, and steam trap maintenance programs. Each individual project should be listed on its own line.</t>
    </r>
  </si>
  <si>
    <r>
      <t xml:space="preserve">Step 4 - Date Completed 
</t>
    </r>
    <r>
      <rPr>
        <sz val="11"/>
        <color theme="1"/>
        <rFont val="Calibri"/>
        <family val="2"/>
        <scheme val="minor"/>
      </rPr>
      <t>Enter the project completion date for each project in the format mm/dd/yyyy.</t>
    </r>
  </si>
  <si>
    <r>
      <t xml:space="preserve">Step 5 - Annual Energy Savings
</t>
    </r>
    <r>
      <rPr>
        <sz val="11"/>
        <color theme="1"/>
        <rFont val="Calibri"/>
        <family val="2"/>
        <scheme val="minor"/>
      </rPr>
      <t>Enter the annual energy savings for each project listed.  All types of fuel oil and diesel fuel should be combined and entered in the Fuel Oil/Diesel column.</t>
    </r>
  </si>
  <si>
    <t xml:space="preserve">Total GHG </t>
  </si>
  <si>
    <t>Natural</t>
  </si>
  <si>
    <t>Fuel</t>
  </si>
  <si>
    <t xml:space="preserve">Emissions </t>
  </si>
  <si>
    <t>Electricity</t>
  </si>
  <si>
    <t>Gas</t>
  </si>
  <si>
    <t>Oil/Diesel</t>
  </si>
  <si>
    <t>Propane</t>
  </si>
  <si>
    <t>Reduction</t>
  </si>
  <si>
    <t>(kWh)</t>
  </si>
  <si>
    <t>(Therms)</t>
  </si>
  <si>
    <t>(gal)</t>
  </si>
  <si>
    <r>
      <t>(MTCO</t>
    </r>
    <r>
      <rPr>
        <b/>
        <vertAlign val="subscript"/>
        <sz val="11"/>
        <color theme="1"/>
        <rFont val="Calibri"/>
        <family val="2"/>
        <scheme val="minor"/>
      </rPr>
      <t>2</t>
    </r>
    <r>
      <rPr>
        <b/>
        <sz val="11"/>
        <color theme="1"/>
        <rFont val="Calibri"/>
        <family val="2"/>
        <scheme val="minor"/>
      </rPr>
      <t>e/yr)</t>
    </r>
  </si>
  <si>
    <t>Applicable GHG Emission Factors</t>
  </si>
  <si>
    <t>Marginal</t>
  </si>
  <si>
    <r>
      <t>CO</t>
    </r>
    <r>
      <rPr>
        <b/>
        <vertAlign val="subscript"/>
        <sz val="11"/>
        <color theme="1"/>
        <rFont val="Calibri"/>
        <family val="2"/>
        <scheme val="minor"/>
      </rPr>
      <t>2</t>
    </r>
    <r>
      <rPr>
        <b/>
        <sz val="11"/>
        <color theme="1"/>
        <rFont val="Calibri"/>
        <family val="2"/>
        <scheme val="minor"/>
      </rPr>
      <t>e Emission</t>
    </r>
  </si>
  <si>
    <t>Conversion</t>
  </si>
  <si>
    <t>eGrid</t>
  </si>
  <si>
    <t>Factor</t>
  </si>
  <si>
    <t xml:space="preserve">Factor </t>
  </si>
  <si>
    <t>Energy Type</t>
  </si>
  <si>
    <t>Units</t>
  </si>
  <si>
    <t>Subregion</t>
  </si>
  <si>
    <t>(lb/MWh)</t>
  </si>
  <si>
    <t>(kg/MBtu)</t>
  </si>
  <si>
    <t>(MBtu/unit)</t>
  </si>
  <si>
    <t>(lb CO2e/MTCO2e)</t>
  </si>
  <si>
    <t>(kg CO2e/MTCO2e)</t>
  </si>
  <si>
    <t>Long Island</t>
  </si>
  <si>
    <t>NYC/Westchester</t>
  </si>
  <si>
    <r>
      <t>Energy Efficiency electricity</t>
    </r>
    <r>
      <rPr>
        <b/>
        <vertAlign val="superscript"/>
        <sz val="11"/>
        <color theme="1"/>
        <rFont val="Calibri"/>
        <family val="2"/>
        <scheme val="minor"/>
      </rPr>
      <t>1</t>
    </r>
  </si>
  <si>
    <t>kWh</t>
  </si>
  <si>
    <t>NA</t>
  </si>
  <si>
    <r>
      <t>PPA Renewable electricity</t>
    </r>
    <r>
      <rPr>
        <b/>
        <vertAlign val="superscript"/>
        <sz val="11"/>
        <color theme="1"/>
        <rFont val="Calibri"/>
        <family val="2"/>
        <scheme val="minor"/>
      </rPr>
      <t>2</t>
    </r>
    <r>
      <rPr>
        <sz val="11"/>
        <color theme="1"/>
        <rFont val="Calibri"/>
        <family val="2"/>
        <scheme val="minor"/>
      </rPr>
      <t/>
    </r>
  </si>
  <si>
    <r>
      <t>Direct GHG Emissions</t>
    </r>
    <r>
      <rPr>
        <b/>
        <vertAlign val="superscript"/>
        <sz val="11"/>
        <color theme="1"/>
        <rFont val="Calibri"/>
        <family val="2"/>
        <scheme val="minor"/>
      </rPr>
      <t>3</t>
    </r>
  </si>
  <si>
    <t>Natural gas</t>
  </si>
  <si>
    <t>Therms</t>
  </si>
  <si>
    <t>No. 2 fuel oil</t>
  </si>
  <si>
    <t>gallons</t>
  </si>
  <si>
    <t>No. 4 fuel oil</t>
  </si>
  <si>
    <t>No. 6 fuel oil</t>
  </si>
  <si>
    <t>Diesel fuel</t>
  </si>
  <si>
    <r>
      <rPr>
        <vertAlign val="superscript"/>
        <sz val="11"/>
        <color theme="1"/>
        <rFont val="Calibri"/>
        <family val="2"/>
        <scheme val="minor"/>
      </rPr>
      <t xml:space="preserve">1. </t>
    </r>
    <r>
      <rPr>
        <sz val="11"/>
        <color theme="1"/>
        <rFont val="Calibri"/>
        <family val="2"/>
        <scheme val="minor"/>
      </rPr>
      <t>GHG reductions are estimated based on non-baseload (marginal) output emission rates from eGRID 2016. (see below)</t>
    </r>
  </si>
  <si>
    <r>
      <rPr>
        <vertAlign val="superscript"/>
        <sz val="11"/>
        <color theme="1"/>
        <rFont val="Calibri"/>
        <family val="2"/>
        <scheme val="minor"/>
      </rPr>
      <t xml:space="preserve">2. </t>
    </r>
    <r>
      <rPr>
        <sz val="11"/>
        <color theme="1"/>
        <rFont val="Calibri"/>
        <family val="2"/>
        <scheme val="minor"/>
      </rPr>
      <t>GHG reductions are estimated based on total output emission rates from eGRID 2016. (see below)</t>
    </r>
  </si>
  <si>
    <t>eGrid 2016 (2/15/2018)</t>
  </si>
  <si>
    <t>https://www.epa.gov/energy/emissions-generation-resource-integrated-database-egrid</t>
  </si>
  <si>
    <t>Total output rate lbs/MWh)</t>
  </si>
  <si>
    <t>Non-baseload output emission rates (lb/MWh</t>
  </si>
  <si>
    <t>NYUP</t>
  </si>
  <si>
    <t>NYLI</t>
  </si>
  <si>
    <t>NYCW</t>
  </si>
  <si>
    <r>
      <rPr>
        <vertAlign val="superscript"/>
        <sz val="11"/>
        <color theme="1"/>
        <rFont val="Calibri"/>
        <family val="2"/>
        <scheme val="minor"/>
      </rPr>
      <t>3</t>
    </r>
    <r>
      <rPr>
        <sz val="11"/>
        <color theme="1"/>
        <rFont val="Calibri"/>
        <family val="2"/>
        <scheme val="minor"/>
      </rPr>
      <t xml:space="preserve">Transportation Energy from EPA Greenhouse Gas Equivalencies Calculator: Calculations and references </t>
    </r>
  </si>
  <si>
    <t>https://www.epa.gov/energy/greenhouse-gases-equivalencies-calculator-calculations-and-references</t>
  </si>
  <si>
    <r>
      <rPr>
        <vertAlign val="superscript"/>
        <sz val="11"/>
        <color theme="1"/>
        <rFont val="Calibri"/>
        <family val="2"/>
        <scheme val="minor"/>
      </rPr>
      <t>3</t>
    </r>
    <r>
      <rPr>
        <sz val="11"/>
        <color theme="1"/>
        <rFont val="Calibri"/>
        <family val="2"/>
        <scheme val="minor"/>
      </rPr>
      <t xml:space="preserve"> Direct GHG Emissions from latest revision of ENERGY STAR® Portfolio Manager Technical Reference. August 2016</t>
    </r>
  </si>
  <si>
    <t>Revision History</t>
  </si>
  <si>
    <r>
      <rPr>
        <vertAlign val="superscript"/>
        <sz val="11"/>
        <color theme="1"/>
        <rFont val="Calibri"/>
        <family val="2"/>
        <scheme val="minor"/>
      </rPr>
      <t xml:space="preserve">1. </t>
    </r>
    <r>
      <rPr>
        <sz val="11"/>
        <color theme="1"/>
        <rFont val="Calibri"/>
        <family val="2"/>
        <scheme val="minor"/>
      </rPr>
      <t>GHG reductions are estimated based on non-baseload output emission rates from eGRID 2014 v2. (see below)</t>
    </r>
  </si>
  <si>
    <r>
      <rPr>
        <vertAlign val="superscript"/>
        <sz val="11"/>
        <color theme="1"/>
        <rFont val="Calibri"/>
        <family val="2"/>
        <scheme val="minor"/>
      </rPr>
      <t>2</t>
    </r>
    <r>
      <rPr>
        <sz val="11"/>
        <color theme="1"/>
        <rFont val="Calibri"/>
        <family val="2"/>
        <scheme val="minor"/>
      </rPr>
      <t xml:space="preserve"> Direct GHG Emissions from latest revision of ENERGY STAR® Portfolio Manager Technical Reference. August 2016</t>
    </r>
  </si>
  <si>
    <t>eGrid 2014 v2 (2/27/2017)</t>
  </si>
  <si>
    <t>Note: Latest revision of eGRID: 2014 v2 released 2/27/2017, provides a significant revision to NY's non-baseload values, compared to eGRID 2014 v1, released 1/13/2017--but are more consistant with eGRID 2012 values--maybe a correction of a mistake in v1?)</t>
  </si>
  <si>
    <t>provided in the August 2015 ENERGY STAR® Portfolio Manager Technical Reference.</t>
  </si>
  <si>
    <t>Energy Star GHG calculations will use the latest version of the ENERGY STAR® Portfolio Manager Technical Reference (August 2016)</t>
  </si>
  <si>
    <t>https://portfoliomanager.energystar.gov/pdf/reference/Emissions.pdf</t>
  </si>
  <si>
    <t>Indirect kg/Mbtu</t>
  </si>
  <si>
    <t>Indirect lbs/MWh</t>
  </si>
  <si>
    <t>Non-baseload kg/Mbtu</t>
  </si>
  <si>
    <t>Non-baseload lbs/Mbtu</t>
  </si>
  <si>
    <t>lbs/kg</t>
  </si>
  <si>
    <t>Mbtu/MWh</t>
  </si>
  <si>
    <t>Revision History:</t>
  </si>
  <si>
    <t>Original Clean Energy Upgrades Calculator (2016) emission factors were based on the August 2015 ENERGY STAR® Portfolio Manager Technical Reference.</t>
  </si>
  <si>
    <t>Original purchased electricity Emission rates:</t>
  </si>
  <si>
    <t>Direct emission rates have not changed between the 2015 and 2016 versions of the ENERGY STAR® Portfolio Manager Technical Reference.</t>
  </si>
  <si>
    <t>Revision v2, 7/17/2017: Emission Factors have been updated to reflect emission factors updates in eGRID 2014v2 (2/27/2017)</t>
  </si>
  <si>
    <t>Revision v3, 6/20/2018: Emission Factors have been updated to reflect emission factors updates in eGRID 2016 (2/15/2018) and providing a calculation for purchased renewable energy using total output emission factors</t>
  </si>
  <si>
    <t xml:space="preserve">Revision v4 ( PON 3.0), 10/01/2023: Deletion of Renewable Energy Tab/ category. Step 3-5 Lists of Projects Completed changed to August 1, 2016. </t>
  </si>
  <si>
    <t>Tier 2 - 15%</t>
  </si>
  <si>
    <t>Tier 1 - 10%</t>
  </si>
  <si>
    <t>Tier 3 - 20%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</si>
</sst>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
    <numFmt numFmtId="165" formatCode="#,##0.0"/>
    <numFmt numFmtId="166" formatCode="0.0%"/>
  </numFmts>
  <fonts count="18"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vertAlign val="subscript"/>
      <sz val="11"/>
      <color theme="1"/>
      <name val="Calibri"/>
      <family val="2"/>
      <scheme val="minor"/>
    </font>
    <font>
      <sz val="8"/>
      <color theme="1"/>
      <name val="Calibri"/>
      <family val="2"/>
      <scheme val="minor"/>
    </font>
    <font>
      <sz val="11"/>
      <color theme="1"/>
      <name val="Calibri"/>
      <family val="2"/>
      <scheme val="minor"/>
    </font>
    <font>
      <vertAlign val="superscript"/>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u/>
      <sz val="11"/>
      <color theme="10"/>
      <name val="Calibri"/>
      <family val="2"/>
      <scheme val="minor"/>
    </font>
    <font>
      <sz val="11"/>
      <color rgb="FF000000"/>
      <name val="Calibri"/>
      <family val="2"/>
      <scheme val="minor"/>
    </font>
    <font>
      <b/>
      <sz val="14"/>
      <color rgb="FF000000"/>
      <name val="Calibri"/>
      <family val="2"/>
      <scheme val="minor"/>
    </font>
    <font>
      <b/>
      <sz val="12"/>
      <name val="Calibri"/>
      <family val="2"/>
    </font>
    <font>
      <b/>
      <sz val="11"/>
      <name val="Calibri"/>
      <family val="2"/>
    </font>
    <font>
      <sz val="11"/>
      <name val="Calibri"/>
      <family val="2"/>
    </font>
    <font>
      <sz val="11"/>
      <color rgb="FF000000"/>
      <name val="Calibri"/>
    </font>
    <font>
      <b/>
      <sz val="20"/>
      <color rgb="FF000000"/>
      <name val="Calibri"/>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style="thick">
        <color auto="1"/>
      </top>
      <bottom/>
      <diagonal/>
    </border>
    <border>
      <left/>
      <right/>
      <top/>
      <bottom style="medium">
        <color auto="1"/>
      </bottom>
      <diagonal/>
    </border>
    <border>
      <left/>
      <right/>
      <top/>
      <bottom style="thick">
        <color auto="1"/>
      </bottom>
      <diagonal/>
    </border>
    <border>
      <left style="thin">
        <color auto="1"/>
      </left>
      <right/>
      <top style="thick">
        <color auto="1"/>
      </top>
      <bottom/>
      <diagonal/>
    </border>
    <border>
      <left style="thin">
        <color auto="1"/>
      </left>
      <right/>
      <top/>
      <bottom/>
      <diagonal/>
    </border>
    <border>
      <left/>
      <right style="thin">
        <color auto="1"/>
      </right>
      <top style="thick">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Alignment="1">
      <alignment horizontal="right"/>
    </xf>
    <xf numFmtId="0" fontId="1" fillId="0" borderId="10" xfId="0" applyFont="1" applyBorder="1" applyAlignment="1">
      <alignment horizontal="right"/>
    </xf>
    <xf numFmtId="0" fontId="1" fillId="0" borderId="11" xfId="0" quotePrefix="1" applyFont="1" applyBorder="1" applyAlignment="1">
      <alignment horizontal="right"/>
    </xf>
    <xf numFmtId="0" fontId="1" fillId="0" borderId="9" xfId="0" applyFont="1" applyBorder="1"/>
    <xf numFmtId="0" fontId="1" fillId="0" borderId="0" xfId="0" applyFont="1" applyAlignment="1">
      <alignment horizontal="left"/>
    </xf>
    <xf numFmtId="0" fontId="1" fillId="0" borderId="0" xfId="0" applyFont="1" applyAlignment="1">
      <alignment horizontal="left" wrapText="1"/>
    </xf>
    <xf numFmtId="3" fontId="0" fillId="0" borderId="18" xfId="0" applyNumberFormat="1" applyBorder="1"/>
    <xf numFmtId="3" fontId="0" fillId="0" borderId="15" xfId="0" applyNumberFormat="1" applyBorder="1"/>
    <xf numFmtId="0" fontId="1" fillId="0" borderId="0" xfId="0" applyFont="1" applyAlignment="1">
      <alignment vertical="top"/>
    </xf>
    <xf numFmtId="0" fontId="0" fillId="0" borderId="0" xfId="0" applyProtection="1">
      <protection locked="0"/>
    </xf>
    <xf numFmtId="0" fontId="8" fillId="0" borderId="17" xfId="0" applyFont="1" applyBorder="1" applyAlignment="1" applyProtection="1">
      <alignment horizontal="left"/>
      <protection locked="0"/>
    </xf>
    <xf numFmtId="0" fontId="8" fillId="0" borderId="17" xfId="0" applyFont="1" applyBorder="1" applyAlignment="1" applyProtection="1">
      <alignment horizontal="center"/>
      <protection locked="0"/>
    </xf>
    <xf numFmtId="0" fontId="0" fillId="0" borderId="17" xfId="0" applyBorder="1" applyProtection="1">
      <protection locked="0"/>
    </xf>
    <xf numFmtId="0" fontId="8" fillId="0" borderId="0" xfId="0" applyFont="1" applyAlignment="1" applyProtection="1">
      <alignment horizontal="center"/>
      <protection locked="0"/>
    </xf>
    <xf numFmtId="0" fontId="1" fillId="0" borderId="7" xfId="0" applyFont="1" applyBorder="1" applyAlignment="1" applyProtection="1">
      <alignment horizontal="right"/>
      <protection locked="0"/>
    </xf>
    <xf numFmtId="0" fontId="1" fillId="0" borderId="0" xfId="0" applyFont="1" applyAlignment="1" applyProtection="1">
      <alignment horizontal="right"/>
      <protection locked="0"/>
    </xf>
    <xf numFmtId="0" fontId="1" fillId="0" borderId="0" xfId="0" applyFont="1" applyAlignment="1" applyProtection="1">
      <alignment horizontal="left" wrapText="1"/>
      <protection locked="0"/>
    </xf>
    <xf numFmtId="0" fontId="0" fillId="4" borderId="8" xfId="0" applyFill="1" applyBorder="1" applyAlignment="1" applyProtection="1">
      <alignment horizontal="center" vertical="center"/>
      <protection locked="0"/>
    </xf>
    <xf numFmtId="0" fontId="7" fillId="0" borderId="0" xfId="0" applyFont="1" applyProtection="1">
      <protection locked="0"/>
    </xf>
    <xf numFmtId="0" fontId="0" fillId="0" borderId="0" xfId="0" applyAlignment="1" applyProtection="1">
      <alignment horizontal="center"/>
      <protection locked="0"/>
    </xf>
    <xf numFmtId="3" fontId="0" fillId="4" borderId="8" xfId="2" applyNumberFormat="1" applyFont="1" applyFill="1" applyBorder="1" applyAlignment="1" applyProtection="1">
      <alignment horizontal="center" vertical="center"/>
      <protection locked="0"/>
    </xf>
    <xf numFmtId="0" fontId="12"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0" fillId="0" borderId="0" xfId="0" applyAlignment="1" applyProtection="1">
      <alignmen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3" fillId="0" borderId="0" xfId="0" applyFont="1" applyProtection="1">
      <protection locked="0"/>
    </xf>
    <xf numFmtId="0" fontId="1" fillId="0" borderId="0" xfId="0" applyFont="1" applyAlignment="1" applyProtection="1">
      <alignment vertical="center"/>
      <protection locked="0"/>
    </xf>
    <xf numFmtId="0" fontId="1" fillId="0" borderId="7" xfId="0" applyFont="1" applyBorder="1" applyAlignment="1" applyProtection="1">
      <alignment horizontal="right" vertical="center"/>
      <protection locked="0"/>
    </xf>
    <xf numFmtId="0" fontId="14" fillId="0" borderId="0" xfId="0" applyFont="1" applyProtection="1">
      <protection locked="0"/>
    </xf>
    <xf numFmtId="0" fontId="15" fillId="0" borderId="0" xfId="0" applyFont="1" applyProtection="1">
      <protection locked="0"/>
    </xf>
    <xf numFmtId="0" fontId="1" fillId="0" borderId="0" xfId="0" applyFont="1" applyProtection="1">
      <protection locked="0"/>
    </xf>
    <xf numFmtId="0" fontId="1" fillId="0" borderId="0" xfId="0" applyFont="1" applyAlignment="1" applyProtection="1">
      <alignment horizontal="left"/>
      <protection locked="0"/>
    </xf>
    <xf numFmtId="165" fontId="0" fillId="0" borderId="13" xfId="0" applyNumberFormat="1" applyBorder="1" applyAlignment="1">
      <alignment horizontal="center" vertical="center"/>
    </xf>
    <xf numFmtId="166" fontId="0" fillId="0" borderId="13" xfId="1" applyNumberFormat="1" applyFont="1" applyBorder="1" applyAlignment="1" applyProtection="1">
      <alignment horizontal="center" vertical="center"/>
    </xf>
    <xf numFmtId="0" fontId="8" fillId="0" borderId="0" xfId="0" applyFont="1" applyAlignment="1" applyProtection="1">
      <alignment horizontal="left"/>
      <protection locked="0"/>
    </xf>
    <xf numFmtId="0" fontId="1" fillId="2" borderId="8" xfId="0" applyFont="1" applyFill="1" applyBorder="1" applyAlignment="1" applyProtection="1">
      <alignment horizontal="right"/>
      <protection locked="0"/>
    </xf>
    <xf numFmtId="0" fontId="1" fillId="2" borderId="0" xfId="0" applyFont="1" applyFill="1" applyAlignment="1" applyProtection="1">
      <alignment horizontal="right"/>
      <protection locked="0"/>
    </xf>
    <xf numFmtId="0" fontId="1" fillId="0" borderId="13"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1" fillId="0" borderId="11" xfId="0" quotePrefix="1" applyFont="1" applyBorder="1" applyAlignment="1" applyProtection="1">
      <alignment horizontal="right"/>
      <protection locked="0"/>
    </xf>
    <xf numFmtId="3" fontId="0" fillId="4" borderId="18" xfId="0" applyNumberFormat="1" applyFill="1" applyBorder="1" applyProtection="1">
      <protection locked="0"/>
    </xf>
    <xf numFmtId="0" fontId="0" fillId="4" borderId="8" xfId="0" applyFill="1" applyBorder="1" applyProtection="1">
      <protection locked="0"/>
    </xf>
    <xf numFmtId="164" fontId="0" fillId="4" borderId="8" xfId="0" applyNumberFormat="1" applyFill="1" applyBorder="1" applyProtection="1">
      <protection locked="0"/>
    </xf>
    <xf numFmtId="3" fontId="0" fillId="4" borderId="8" xfId="0" applyNumberFormat="1" applyFill="1" applyBorder="1" applyProtection="1">
      <protection locked="0"/>
    </xf>
    <xf numFmtId="0" fontId="0" fillId="4" borderId="18" xfId="0" applyFill="1" applyBorder="1" applyProtection="1">
      <protection locked="0"/>
    </xf>
    <xf numFmtId="164" fontId="0" fillId="4" borderId="18" xfId="0" applyNumberFormat="1" applyFill="1" applyBorder="1" applyProtection="1">
      <protection locked="0"/>
    </xf>
    <xf numFmtId="0" fontId="0" fillId="4" borderId="15" xfId="0" applyFill="1" applyBorder="1" applyProtection="1">
      <protection locked="0"/>
    </xf>
    <xf numFmtId="164" fontId="0" fillId="4" borderId="15" xfId="0" applyNumberFormat="1" applyFill="1" applyBorder="1" applyProtection="1">
      <protection locked="0"/>
    </xf>
    <xf numFmtId="3" fontId="0" fillId="4" borderId="15" xfId="0" applyNumberFormat="1" applyFill="1" applyBorder="1" applyProtection="1">
      <protection locked="0"/>
    </xf>
    <xf numFmtId="0" fontId="4" fillId="0" borderId="0" xfId="0" applyFont="1" applyProtection="1">
      <protection locked="0"/>
    </xf>
    <xf numFmtId="0" fontId="1" fillId="0" borderId="1" xfId="0" applyFont="1" applyBorder="1" applyProtection="1">
      <protection locked="0"/>
    </xf>
    <xf numFmtId="0" fontId="1" fillId="0" borderId="2" xfId="0" applyFont="1" applyBorder="1" applyAlignment="1" applyProtection="1">
      <alignment horizontal="left"/>
      <protection locked="0"/>
    </xf>
    <xf numFmtId="0" fontId="1" fillId="0" borderId="2" xfId="0" applyFont="1" applyBorder="1" applyAlignment="1" applyProtection="1">
      <alignment horizontal="right"/>
      <protection locked="0"/>
    </xf>
    <xf numFmtId="0" fontId="1" fillId="0" borderId="2" xfId="0" quotePrefix="1" applyFont="1" applyBorder="1" applyAlignment="1" applyProtection="1">
      <alignment horizontal="right"/>
      <protection locked="0"/>
    </xf>
    <xf numFmtId="0" fontId="0" fillId="0" borderId="0" xfId="0" applyAlignment="1" applyProtection="1">
      <alignment horizontal="right"/>
      <protection locked="0"/>
    </xf>
    <xf numFmtId="1" fontId="0" fillId="0" borderId="0" xfId="0" applyNumberFormat="1" applyAlignment="1" applyProtection="1">
      <alignment horizontal="right"/>
      <protection locked="0"/>
    </xf>
    <xf numFmtId="0" fontId="1" fillId="0" borderId="3" xfId="0" applyFont="1" applyBorder="1" applyProtection="1">
      <protection locked="0"/>
    </xf>
    <xf numFmtId="0" fontId="0" fillId="0" borderId="3" xfId="0" applyBorder="1" applyAlignment="1" applyProtection="1">
      <alignment horizontal="right"/>
      <protection locked="0"/>
    </xf>
    <xf numFmtId="0" fontId="0" fillId="0" borderId="3" xfId="0" applyBorder="1" applyProtection="1">
      <protection locked="0"/>
    </xf>
    <xf numFmtId="0" fontId="10" fillId="0" borderId="0" xfId="3" applyProtection="1">
      <protection locked="0"/>
    </xf>
    <xf numFmtId="0" fontId="0" fillId="0" borderId="0" xfId="0" applyAlignment="1" applyProtection="1">
      <alignment horizontal="left"/>
      <protection locked="0"/>
    </xf>
    <xf numFmtId="0" fontId="0" fillId="0" borderId="0" xfId="0" applyAlignment="1">
      <alignment horizontal="right"/>
    </xf>
    <xf numFmtId="1" fontId="0" fillId="0" borderId="0" xfId="0" applyNumberFormat="1" applyAlignment="1">
      <alignment horizontal="right"/>
    </xf>
    <xf numFmtId="0" fontId="10" fillId="4" borderId="8" xfId="3" applyFill="1" applyBorder="1" applyAlignment="1" applyProtection="1">
      <alignment horizontal="center" vertical="center"/>
      <protection locked="0"/>
    </xf>
    <xf numFmtId="0" fontId="1" fillId="0" borderId="0" xfId="0" applyFont="1" applyAlignment="1" applyProtection="1">
      <alignment horizontal="left" wrapText="1"/>
      <protection locked="0"/>
    </xf>
    <xf numFmtId="0" fontId="0" fillId="4" borderId="8" xfId="0" applyFill="1" applyBorder="1" applyAlignment="1" applyProtection="1">
      <alignment horizontal="center"/>
      <protection locked="0"/>
    </xf>
    <xf numFmtId="14" fontId="0" fillId="4" borderId="8" xfId="0" applyNumberFormat="1" applyFill="1" applyBorder="1" applyAlignment="1" applyProtection="1">
      <alignment horizontal="center"/>
      <protection locked="0"/>
    </xf>
    <xf numFmtId="0" fontId="1" fillId="0" borderId="12" xfId="0" applyFont="1" applyBorder="1" applyAlignment="1" applyProtection="1">
      <alignment horizontal="left" wrapText="1"/>
      <protection locked="0"/>
    </xf>
    <xf numFmtId="0" fontId="0" fillId="4" borderId="8" xfId="0" applyFill="1" applyBorder="1" applyAlignment="1" applyProtection="1">
      <alignment horizontal="center" vertical="center"/>
      <protection locked="0"/>
    </xf>
    <xf numFmtId="0" fontId="16"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1" fillId="0" borderId="0" xfId="0" applyFont="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8"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0" fillId="3" borderId="5" xfId="0" applyFill="1" applyBorder="1" applyAlignment="1" applyProtection="1">
      <alignment horizontal="left" vertical="center" wrapText="1" indent="1"/>
      <protection locked="0"/>
    </xf>
    <xf numFmtId="0" fontId="0" fillId="3" borderId="0" xfId="0" applyFill="1" applyAlignment="1" applyProtection="1">
      <alignment horizontal="left" vertical="center" wrapText="1" indent="1"/>
      <protection locked="0"/>
    </xf>
    <xf numFmtId="0" fontId="1" fillId="0" borderId="7" xfId="0" applyFont="1" applyBorder="1" applyAlignment="1" applyProtection="1">
      <alignment horizontal="left" wrapText="1"/>
      <protection locked="0"/>
    </xf>
    <xf numFmtId="9" fontId="0" fillId="4" borderId="8" xfId="0" applyNumberFormat="1" applyFill="1" applyBorder="1" applyAlignment="1" applyProtection="1">
      <alignment horizontal="center"/>
      <protection locked="0"/>
    </xf>
    <xf numFmtId="9" fontId="0" fillId="0" borderId="19" xfId="0" applyNumberFormat="1" applyBorder="1" applyAlignment="1">
      <alignment horizontal="center" vertical="center"/>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9" fontId="15" fillId="0" borderId="0" xfId="0" applyNumberFormat="1" applyFont="1" applyProtection="1">
      <protection locked="0"/>
    </xf>
    <xf numFmtId="9" fontId="0" fillId="0" borderId="0" xfId="0" applyNumberFormat="1" applyProtection="1">
      <protection locked="0"/>
    </xf>
    <xf numFmtId="9" fontId="0" fillId="0" borderId="20" xfId="1" applyFont="1" applyBorder="1" applyAlignment="1">
      <alignment horizontal="center" vertical="center"/>
    </xf>
    <xf numFmtId="9" fontId="0" fillId="0" borderId="21" xfId="1" applyFont="1" applyBorder="1" applyAlignment="1">
      <alignment horizontal="center" vertic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pa.gov/energy/emissions-generation-resource-integrated-database-eg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8"/>
  <sheetViews>
    <sheetView showGridLines="0" tabSelected="1" zoomScaleNormal="70" zoomScalePageLayoutView="40" workbookViewId="0">
      <selection activeCell="B17" sqref="B17:G17"/>
    </sheetView>
  </sheetViews>
  <sheetFormatPr defaultColWidth="8.85546875" defaultRowHeight="15" x14ac:dyDescent="0.25"/>
  <cols>
    <col min="1" max="1" width="4.42578125" style="11" customWidth="1"/>
    <col min="2" max="2" width="37.28515625" style="11" customWidth="1"/>
    <col min="3" max="3" width="20.42578125" style="11" customWidth="1"/>
    <col min="4" max="4" width="24" style="11" customWidth="1"/>
    <col min="5" max="5" width="24.85546875" style="11" customWidth="1"/>
    <col min="6" max="6" width="19.28515625" style="11" customWidth="1"/>
    <col min="7" max="7" width="41.85546875" style="11" customWidth="1"/>
    <col min="8" max="8" width="3.140625" style="11" customWidth="1"/>
    <col min="9" max="9" width="17" style="11" hidden="1" customWidth="1"/>
    <col min="10" max="10" width="10.140625" style="11" hidden="1" customWidth="1"/>
    <col min="11" max="11" width="15.140625" style="11" customWidth="1"/>
    <col min="12" max="12" width="60.140625" style="11" customWidth="1"/>
    <col min="13" max="16384" width="8.85546875" style="11"/>
  </cols>
  <sheetData>
    <row r="1" spans="2:9" ht="47.25" customHeight="1" thickBot="1" x14ac:dyDescent="0.45">
      <c r="B1" s="73" t="s">
        <v>0</v>
      </c>
      <c r="C1" s="74"/>
      <c r="D1" s="74"/>
      <c r="E1" s="74"/>
      <c r="F1" s="74"/>
      <c r="G1" s="74"/>
    </row>
    <row r="3" spans="2:9" ht="18" customHeight="1" x14ac:dyDescent="0.3">
      <c r="B3" s="12" t="s">
        <v>1</v>
      </c>
      <c r="C3" s="13"/>
      <c r="D3" s="13"/>
      <c r="E3" s="14"/>
      <c r="F3" s="13"/>
      <c r="G3" s="13"/>
    </row>
    <row r="4" spans="2:9" ht="18" customHeight="1" x14ac:dyDescent="0.3">
      <c r="B4" s="15"/>
      <c r="C4" s="13"/>
      <c r="D4" s="13"/>
      <c r="E4" s="14"/>
      <c r="F4" s="15"/>
      <c r="G4" s="15"/>
    </row>
    <row r="5" spans="2:9" ht="24" customHeight="1" x14ac:dyDescent="0.25">
      <c r="B5" s="16" t="s">
        <v>2</v>
      </c>
      <c r="C5" s="72"/>
      <c r="D5" s="72"/>
      <c r="E5" s="72"/>
      <c r="F5" s="17" t="s">
        <v>3</v>
      </c>
      <c r="G5" s="19"/>
    </row>
    <row r="6" spans="2:9" ht="22.35" customHeight="1" x14ac:dyDescent="0.25">
      <c r="B6" s="16" t="s">
        <v>4</v>
      </c>
      <c r="C6" s="72"/>
      <c r="D6" s="72"/>
      <c r="E6" s="72"/>
      <c r="F6" s="17" t="s">
        <v>5</v>
      </c>
      <c r="G6" s="19"/>
    </row>
    <row r="7" spans="2:9" ht="24.6" customHeight="1" x14ac:dyDescent="0.25">
      <c r="B7" s="16" t="s">
        <v>6</v>
      </c>
      <c r="C7" s="72"/>
      <c r="D7" s="72"/>
      <c r="E7" s="72"/>
      <c r="F7" s="17" t="s">
        <v>7</v>
      </c>
      <c r="G7" s="19"/>
    </row>
    <row r="8" spans="2:9" ht="22.35" customHeight="1" x14ac:dyDescent="0.25">
      <c r="B8" s="16" t="s">
        <v>8</v>
      </c>
      <c r="C8" s="85"/>
      <c r="D8" s="69"/>
      <c r="E8" s="69"/>
      <c r="F8" s="17" t="s">
        <v>9</v>
      </c>
      <c r="G8" s="67"/>
    </row>
    <row r="9" spans="2:9" ht="12.75" customHeight="1" x14ac:dyDescent="0.25">
      <c r="F9" s="17"/>
    </row>
    <row r="10" spans="2:9" ht="12.75" customHeight="1" x14ac:dyDescent="0.25">
      <c r="B10" s="11" t="s">
        <v>10</v>
      </c>
      <c r="F10" s="17"/>
    </row>
    <row r="11" spans="2:9" ht="12.75" customHeight="1" x14ac:dyDescent="0.25">
      <c r="F11" s="17"/>
    </row>
    <row r="12" spans="2:9" ht="18" customHeight="1" x14ac:dyDescent="0.3">
      <c r="B12" s="12" t="s">
        <v>11</v>
      </c>
      <c r="C12" s="13"/>
      <c r="D12" s="13"/>
      <c r="E12" s="14"/>
      <c r="F12" s="13"/>
      <c r="G12" s="13"/>
    </row>
    <row r="13" spans="2:9" ht="12" customHeight="1" x14ac:dyDescent="0.25">
      <c r="F13" s="17"/>
    </row>
    <row r="14" spans="2:9" ht="32.25" customHeight="1" x14ac:dyDescent="0.3">
      <c r="B14" s="68" t="s">
        <v>12</v>
      </c>
      <c r="C14" s="68"/>
      <c r="D14" s="84"/>
      <c r="E14" s="19"/>
      <c r="H14" s="20"/>
      <c r="I14" s="20"/>
    </row>
    <row r="15" spans="2:9" ht="12.75" customHeight="1" x14ac:dyDescent="0.25">
      <c r="E15" s="21"/>
      <c r="F15" s="17"/>
    </row>
    <row r="16" spans="2:9" ht="63.75" customHeight="1" x14ac:dyDescent="0.25">
      <c r="B16" s="77" t="s">
        <v>14</v>
      </c>
      <c r="C16" s="77"/>
      <c r="D16" s="78"/>
      <c r="E16" s="22"/>
      <c r="F16" s="82" t="s">
        <v>15</v>
      </c>
      <c r="G16" s="83"/>
    </row>
    <row r="17" spans="2:12" ht="16.5" customHeight="1" x14ac:dyDescent="0.3">
      <c r="B17" s="79"/>
      <c r="C17" s="79"/>
      <c r="D17" s="79"/>
      <c r="E17" s="79"/>
      <c r="F17" s="79"/>
      <c r="G17" s="79"/>
    </row>
    <row r="18" spans="2:12" ht="62.25" customHeight="1" x14ac:dyDescent="0.3">
      <c r="B18" s="80" t="s">
        <v>16</v>
      </c>
      <c r="C18" s="81"/>
      <c r="D18" s="81"/>
      <c r="E18" s="15"/>
      <c r="F18" s="15"/>
      <c r="G18" s="15"/>
    </row>
    <row r="19" spans="2:12" ht="62.25" customHeight="1" x14ac:dyDescent="0.3">
      <c r="B19" s="23"/>
      <c r="C19" s="24"/>
      <c r="D19" s="24"/>
      <c r="E19" s="15"/>
      <c r="F19" s="15"/>
      <c r="G19" s="15"/>
    </row>
    <row r="20" spans="2:12" ht="16.5" customHeight="1" x14ac:dyDescent="0.3">
      <c r="B20" s="15"/>
      <c r="C20" s="15"/>
      <c r="D20" s="15"/>
      <c r="E20" s="15"/>
      <c r="F20" s="15"/>
      <c r="G20" s="15"/>
    </row>
    <row r="21" spans="2:12" ht="18" customHeight="1" x14ac:dyDescent="0.3">
      <c r="B21" s="13" t="s">
        <v>17</v>
      </c>
      <c r="C21" s="13"/>
      <c r="D21" s="13"/>
      <c r="E21" s="14"/>
      <c r="F21" s="13"/>
      <c r="G21" s="13"/>
    </row>
    <row r="22" spans="2:12" ht="20.100000000000001" customHeight="1" x14ac:dyDescent="0.25">
      <c r="B22" s="25"/>
      <c r="C22" s="25"/>
      <c r="D22" s="26" t="s">
        <v>18</v>
      </c>
      <c r="E22" s="27" t="s">
        <v>19</v>
      </c>
      <c r="F22" s="28" t="s">
        <v>20</v>
      </c>
      <c r="G22" s="25"/>
      <c r="I22" s="29"/>
      <c r="J22" s="29"/>
      <c r="K22" s="29"/>
      <c r="L22" s="29"/>
    </row>
    <row r="23" spans="2:12" ht="20.100000000000001" customHeight="1" x14ac:dyDescent="0.25">
      <c r="B23" s="30"/>
      <c r="C23" s="30"/>
      <c r="D23" s="31" t="s">
        <v>21</v>
      </c>
      <c r="E23" s="36">
        <f>IFERROR(SUM('3 - Energy Efficiency'!H11:H44),"Start at Step 1")</f>
        <v>0</v>
      </c>
      <c r="F23" s="37" t="str">
        <f>IF(E16&gt;0,E23/E16,"Complete Step 2")</f>
        <v>Complete Step 2</v>
      </c>
      <c r="G23" s="26"/>
      <c r="I23" s="32"/>
      <c r="J23" s="33"/>
      <c r="K23" s="33"/>
      <c r="L23" s="33"/>
    </row>
    <row r="24" spans="2:12" ht="20.100000000000001" customHeight="1" x14ac:dyDescent="0.25">
      <c r="B24" s="30"/>
      <c r="C24" s="30"/>
      <c r="D24" s="26" t="s">
        <v>22</v>
      </c>
      <c r="E24" s="86">
        <f>C8</f>
        <v>0</v>
      </c>
      <c r="F24" s="86"/>
      <c r="G24" s="26"/>
      <c r="I24" s="32" t="s">
        <v>110</v>
      </c>
      <c r="J24" s="96">
        <v>0.1</v>
      </c>
      <c r="K24" s="33"/>
      <c r="L24" s="33"/>
    </row>
    <row r="25" spans="2:12" ht="20.100000000000001" customHeight="1" x14ac:dyDescent="0.25">
      <c r="B25" s="30"/>
      <c r="C25" s="30"/>
      <c r="D25" s="26"/>
      <c r="E25" s="98" t="str">
        <f>IFERROR(IF(INDEX(J24:J26,MATCH(E24,I24:I26,0))&lt;=F23,"Meets Requirements","Does Not Meet Tier Requirements"),"")</f>
        <v/>
      </c>
      <c r="F25" s="99"/>
      <c r="G25" s="26"/>
      <c r="I25" s="32" t="s">
        <v>109</v>
      </c>
      <c r="J25" s="96">
        <v>0.15</v>
      </c>
      <c r="K25" s="33"/>
      <c r="L25" s="33"/>
    </row>
    <row r="26" spans="2:12" ht="10.5" customHeight="1" x14ac:dyDescent="0.25">
      <c r="I26" s="11" t="s">
        <v>111</v>
      </c>
      <c r="J26" s="97">
        <v>0.2</v>
      </c>
    </row>
    <row r="27" spans="2:12" ht="18" customHeight="1" x14ac:dyDescent="0.3">
      <c r="B27" s="12" t="s">
        <v>23</v>
      </c>
      <c r="C27" s="13"/>
      <c r="D27" s="13"/>
      <c r="E27" s="14"/>
      <c r="F27" s="13"/>
      <c r="G27" s="13"/>
    </row>
    <row r="28" spans="2:12" ht="20.100000000000001" customHeight="1" x14ac:dyDescent="0.25">
      <c r="B28" s="71" t="s">
        <v>24</v>
      </c>
      <c r="C28" s="71"/>
      <c r="D28" s="71"/>
      <c r="E28" s="71"/>
      <c r="F28" s="71"/>
      <c r="G28" s="71"/>
    </row>
    <row r="29" spans="2:12" ht="14.25" customHeight="1" x14ac:dyDescent="0.25">
      <c r="B29" s="68"/>
      <c r="C29" s="68"/>
      <c r="D29" s="68"/>
      <c r="E29" s="68"/>
      <c r="F29" s="68"/>
      <c r="G29" s="68"/>
    </row>
    <row r="30" spans="2:12" ht="14.25" customHeight="1" x14ac:dyDescent="0.25">
      <c r="B30" s="18"/>
      <c r="C30" s="18"/>
      <c r="D30" s="18"/>
      <c r="E30" s="18"/>
      <c r="F30" s="18"/>
      <c r="G30" s="18"/>
    </row>
    <row r="31" spans="2:12" ht="20.100000000000001" customHeight="1" x14ac:dyDescent="0.25">
      <c r="B31" s="16" t="s">
        <v>25</v>
      </c>
      <c r="C31" s="69"/>
      <c r="D31" s="69"/>
      <c r="E31" s="69"/>
      <c r="F31" s="75"/>
      <c r="G31" s="76"/>
    </row>
    <row r="32" spans="2:12" ht="20.100000000000001" customHeight="1" x14ac:dyDescent="0.25">
      <c r="B32" s="16" t="s">
        <v>5</v>
      </c>
      <c r="C32" s="69"/>
      <c r="D32" s="69"/>
      <c r="E32" s="69"/>
      <c r="F32" s="34"/>
    </row>
    <row r="33" spans="2:8" ht="20.100000000000001" customHeight="1" x14ac:dyDescent="0.25">
      <c r="B33" s="17" t="s">
        <v>26</v>
      </c>
      <c r="C33" s="70"/>
      <c r="D33" s="69"/>
      <c r="E33" s="69"/>
    </row>
    <row r="34" spans="2:8" x14ac:dyDescent="0.25">
      <c r="E34" s="34"/>
    </row>
    <row r="36" spans="2:8" x14ac:dyDescent="0.25">
      <c r="B36" s="35"/>
    </row>
    <row r="37" spans="2:8" ht="32.25" customHeight="1" x14ac:dyDescent="0.25">
      <c r="B37" s="68"/>
      <c r="C37" s="68"/>
      <c r="D37" s="68"/>
      <c r="E37" s="68"/>
      <c r="F37" s="68"/>
      <c r="G37" s="68"/>
      <c r="H37" s="68"/>
    </row>
    <row r="38" spans="2:8" x14ac:dyDescent="0.25">
      <c r="B38" s="34"/>
    </row>
  </sheetData>
  <sheetProtection algorithmName="SHA-512" hashValue="b6oOFOPp+vG4Ciuw7nWLPpnwqwZhUHSVXpmHc5z891qHx22B13MTCKY3C/CC2fyo6T4QFzceUrJOMCEGv0sF/w==" saltValue="oPA2SsCILEk3vtqXpaQdsQ==" spinCount="100000" sheet="1" objects="1" scenarios="1"/>
  <mergeCells count="18">
    <mergeCell ref="B1:G1"/>
    <mergeCell ref="F31:G31"/>
    <mergeCell ref="B16:D16"/>
    <mergeCell ref="B17:G17"/>
    <mergeCell ref="B18:D18"/>
    <mergeCell ref="F16:G16"/>
    <mergeCell ref="C31:E31"/>
    <mergeCell ref="B14:D14"/>
    <mergeCell ref="C8:E8"/>
    <mergeCell ref="E24:F24"/>
    <mergeCell ref="E25:F25"/>
    <mergeCell ref="B37:H37"/>
    <mergeCell ref="C32:E32"/>
    <mergeCell ref="C33:E33"/>
    <mergeCell ref="B28:G29"/>
    <mergeCell ref="C5:E5"/>
    <mergeCell ref="C7:E7"/>
    <mergeCell ref="C6:E6"/>
  </mergeCells>
  <dataValidations count="2">
    <dataValidation type="list" allowBlank="1" showInputMessage="1" showErrorMessage="1" sqref="C6" xr:uid="{00000000-0002-0000-0000-000000000000}">
      <formula1>"City,Town,Village,County"</formula1>
    </dataValidation>
    <dataValidation type="list" allowBlank="1" showInputMessage="1" showErrorMessage="1" sqref="C8:E8" xr:uid="{E20E4BF6-C416-C143-8771-15DBD578A5FD}">
      <formula1>"Tier 1 - 10%, Tier 2 - 15%, Tier 3 - 20%"</formula1>
    </dataValidation>
  </dataValidations>
  <pageMargins left="0.25" right="0.25" top="0.80637254901960786" bottom="0.75" header="0.3" footer="0.3"/>
  <pageSetup scale="70" orientation="portrait" r:id="rId1"/>
  <headerFooter>
    <oddHeader xml:space="preserve">&amp;L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'GHG Emission Factors'!$C$10:$C$12</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8"/>
  <sheetViews>
    <sheetView zoomScaleNormal="100" zoomScalePageLayoutView="85" workbookViewId="0">
      <selection activeCell="E19" sqref="E19"/>
    </sheetView>
  </sheetViews>
  <sheetFormatPr defaultColWidth="8.85546875" defaultRowHeight="15" x14ac:dyDescent="0.25"/>
  <cols>
    <col min="2" max="2" width="82.7109375" style="11" customWidth="1"/>
    <col min="3" max="3" width="21.7109375" style="11" customWidth="1"/>
    <col min="4" max="4" width="15.28515625" style="11" customWidth="1"/>
    <col min="5" max="5" width="14.28515625" style="11" customWidth="1"/>
    <col min="6" max="6" width="13.7109375" style="11" customWidth="1"/>
    <col min="7" max="7" width="11.42578125" style="11" customWidth="1"/>
    <col min="8" max="8" width="13.85546875" customWidth="1"/>
    <col min="9" max="11" width="9.140625" customWidth="1"/>
  </cols>
  <sheetData>
    <row r="1" spans="2:8" ht="18.75" x14ac:dyDescent="0.3">
      <c r="B1" s="38" t="s">
        <v>27</v>
      </c>
      <c r="H1" s="2"/>
    </row>
    <row r="2" spans="2:8" hidden="1" x14ac:dyDescent="0.25">
      <c r="B2" s="17"/>
      <c r="C2" s="39" t="s">
        <v>28</v>
      </c>
    </row>
    <row r="3" spans="2:8" hidden="1" x14ac:dyDescent="0.25">
      <c r="B3" s="17"/>
      <c r="C3" s="40" t="s">
        <v>29</v>
      </c>
    </row>
    <row r="4" spans="2:8" hidden="1" x14ac:dyDescent="0.25">
      <c r="B4" s="17"/>
      <c r="C4" s="40" t="s">
        <v>30</v>
      </c>
    </row>
    <row r="5" spans="2:8" ht="6" customHeight="1" thickBot="1" x14ac:dyDescent="0.3"/>
    <row r="6" spans="2:8" ht="44.1" customHeight="1" thickTop="1" x14ac:dyDescent="0.25">
      <c r="B6" s="87" t="s">
        <v>31</v>
      </c>
      <c r="C6" s="87" t="s">
        <v>32</v>
      </c>
      <c r="D6" s="90" t="s">
        <v>33</v>
      </c>
      <c r="E6" s="91"/>
      <c r="F6" s="91"/>
      <c r="G6" s="92"/>
      <c r="H6" s="5"/>
    </row>
    <row r="7" spans="2:8" x14ac:dyDescent="0.25">
      <c r="B7" s="88"/>
      <c r="C7" s="88"/>
      <c r="D7" s="93"/>
      <c r="E7" s="94"/>
      <c r="F7" s="94"/>
      <c r="G7" s="95"/>
      <c r="H7" s="3" t="s">
        <v>34</v>
      </c>
    </row>
    <row r="8" spans="2:8" x14ac:dyDescent="0.25">
      <c r="B8" s="88"/>
      <c r="C8" s="88"/>
      <c r="D8" s="41"/>
      <c r="E8" s="41" t="s">
        <v>35</v>
      </c>
      <c r="F8" s="41" t="s">
        <v>36</v>
      </c>
      <c r="G8" s="41"/>
      <c r="H8" s="3" t="s">
        <v>37</v>
      </c>
    </row>
    <row r="9" spans="2:8" x14ac:dyDescent="0.25">
      <c r="B9" s="88"/>
      <c r="C9" s="88"/>
      <c r="D9" s="42" t="s">
        <v>38</v>
      </c>
      <c r="E9" s="42" t="s">
        <v>39</v>
      </c>
      <c r="F9" s="42" t="s">
        <v>40</v>
      </c>
      <c r="G9" s="42" t="s">
        <v>41</v>
      </c>
      <c r="H9" s="3" t="s">
        <v>42</v>
      </c>
    </row>
    <row r="10" spans="2:8" ht="18.75" thickBot="1" x14ac:dyDescent="0.4">
      <c r="B10" s="89"/>
      <c r="C10" s="89"/>
      <c r="D10" s="43" t="s">
        <v>43</v>
      </c>
      <c r="E10" s="43" t="s">
        <v>44</v>
      </c>
      <c r="F10" s="43" t="s">
        <v>45</v>
      </c>
      <c r="G10" s="43" t="s">
        <v>45</v>
      </c>
      <c r="H10" s="4" t="s">
        <v>46</v>
      </c>
    </row>
    <row r="11" spans="2:8" x14ac:dyDescent="0.25">
      <c r="B11" s="45"/>
      <c r="C11" s="46"/>
      <c r="D11" s="47"/>
      <c r="E11" s="44"/>
      <c r="F11" s="44"/>
      <c r="G11" s="44"/>
      <c r="H11" s="8" t="str">
        <f>IF('GHG Emission Factors'!C$13&gt;0,(D11/1000*'GHG Emission Factors'!D$13/'GHG Emission Factors'!G$13)+((E11*'GHG Emission Factors'!$E$16*'GHG Emission Factors'!$F$16)+(F11*'GHG Emission Factors'!$E$18*'GHG Emission Factors'!$F$18)+('3 - Energy Efficiency'!G11*'GHG Emission Factors'!$E$24*'GHG Emission Factors'!$F$24))/'GHG Emission Factors'!$H$16,"Start at Step 1")</f>
        <v>Start at Step 1</v>
      </c>
    </row>
    <row r="12" spans="2:8" x14ac:dyDescent="0.25">
      <c r="B12" s="45"/>
      <c r="C12" s="46"/>
      <c r="D12" s="47"/>
      <c r="E12" s="47"/>
      <c r="F12" s="47"/>
      <c r="G12" s="47"/>
      <c r="H12" s="8" t="str">
        <f>IF('GHG Emission Factors'!C$13&gt;0,(D12/1000*'GHG Emission Factors'!D$13/'GHG Emission Factors'!G$13)+((E12*'GHG Emission Factors'!$E$16*'GHG Emission Factors'!$F$16)+(F12*'GHG Emission Factors'!$E$18*'GHG Emission Factors'!$F$18)+('3 - Energy Efficiency'!G12*'GHG Emission Factors'!$E$24*'GHG Emission Factors'!$F$24))/'GHG Emission Factors'!$H$16,"Start at Step 1")</f>
        <v>Start at Step 1</v>
      </c>
    </row>
    <row r="13" spans="2:8" x14ac:dyDescent="0.25">
      <c r="B13" s="45"/>
      <c r="C13" s="46"/>
      <c r="D13" s="47"/>
      <c r="E13" s="44"/>
      <c r="F13" s="44"/>
      <c r="G13" s="44"/>
      <c r="H13" s="8" t="str">
        <f>IF('GHG Emission Factors'!C$13&gt;0,(D13/1000*'GHG Emission Factors'!D$13/'GHG Emission Factors'!G$13)+((E13*'GHG Emission Factors'!$E$16*'GHG Emission Factors'!$F$16)+(F13*'GHG Emission Factors'!$E$18*'GHG Emission Factors'!$F$18)+('3 - Energy Efficiency'!G13*'GHG Emission Factors'!$E$24*'GHG Emission Factors'!$F$24))/'GHG Emission Factors'!$H$16,"Start at Step 1")</f>
        <v>Start at Step 1</v>
      </c>
    </row>
    <row r="14" spans="2:8" x14ac:dyDescent="0.25">
      <c r="B14" s="48"/>
      <c r="C14" s="49"/>
      <c r="D14" s="44"/>
      <c r="E14" s="44"/>
      <c r="F14" s="44"/>
      <c r="G14" s="44"/>
      <c r="H14" s="8" t="str">
        <f>IF('GHG Emission Factors'!C$13&gt;0,(D14/1000*'GHG Emission Factors'!D$13/'GHG Emission Factors'!G$13)+((E14*'GHG Emission Factors'!$E$16*'GHG Emission Factors'!$F$16)+(F14*'GHG Emission Factors'!$E$18*'GHG Emission Factors'!$F$18)+('3 - Energy Efficiency'!G14*'GHG Emission Factors'!$E$24*'GHG Emission Factors'!$F$24))/'GHG Emission Factors'!$H$16,"Start at Step 1")</f>
        <v>Start at Step 1</v>
      </c>
    </row>
    <row r="15" spans="2:8" x14ac:dyDescent="0.25">
      <c r="B15" s="48"/>
      <c r="C15" s="49"/>
      <c r="D15" s="44"/>
      <c r="E15" s="44"/>
      <c r="F15" s="44"/>
      <c r="G15" s="44"/>
      <c r="H15" s="8" t="str">
        <f>IF('GHG Emission Factors'!C$13&gt;0,(D15/1000*'GHG Emission Factors'!D$13/'GHG Emission Factors'!G$13)+((E15*'GHG Emission Factors'!$E$16*'GHG Emission Factors'!$F$16)+(F15*'GHG Emission Factors'!$E$18*'GHG Emission Factors'!$F$18)+('3 - Energy Efficiency'!G15*'GHG Emission Factors'!$E$24*'GHG Emission Factors'!$F$24))/'GHG Emission Factors'!$H$16,"Start at Step 1")</f>
        <v>Start at Step 1</v>
      </c>
    </row>
    <row r="16" spans="2:8" x14ac:dyDescent="0.25">
      <c r="B16" s="48"/>
      <c r="C16" s="49"/>
      <c r="D16" s="44"/>
      <c r="E16" s="44"/>
      <c r="F16" s="44"/>
      <c r="G16" s="44"/>
      <c r="H16" s="8" t="str">
        <f>IF('GHG Emission Factors'!C$13&gt;0,(D16/1000*'GHG Emission Factors'!D$13/'GHG Emission Factors'!G$13)+((E16*'GHG Emission Factors'!$E$16*'GHG Emission Factors'!$F$16)+(F16*'GHG Emission Factors'!$E$18*'GHG Emission Factors'!$F$18)+('3 - Energy Efficiency'!G16*'GHG Emission Factors'!$E$24*'GHG Emission Factors'!$F$24))/'GHG Emission Factors'!$H$16,"Start at Step 1")</f>
        <v>Start at Step 1</v>
      </c>
    </row>
    <row r="17" spans="2:8" x14ac:dyDescent="0.25">
      <c r="B17" s="48"/>
      <c r="C17" s="49"/>
      <c r="D17" s="44"/>
      <c r="E17" s="44"/>
      <c r="F17" s="44"/>
      <c r="G17" s="44"/>
      <c r="H17" s="8" t="str">
        <f>IF('GHG Emission Factors'!C$13&gt;0,(D17/1000*'GHG Emission Factors'!D$13/'GHG Emission Factors'!G$13)+((E17*'GHG Emission Factors'!$E$16*'GHG Emission Factors'!$F$16)+(F17*'GHG Emission Factors'!$E$18*'GHG Emission Factors'!$F$18)+('3 - Energy Efficiency'!G17*'GHG Emission Factors'!$E$24*'GHG Emission Factors'!$F$24))/'GHG Emission Factors'!$H$16,"Start at Step 1")</f>
        <v>Start at Step 1</v>
      </c>
    </row>
    <row r="18" spans="2:8" x14ac:dyDescent="0.25">
      <c r="B18" s="48"/>
      <c r="C18" s="49"/>
      <c r="D18" s="44"/>
      <c r="E18" s="44"/>
      <c r="F18" s="44"/>
      <c r="G18" s="44"/>
      <c r="H18" s="8" t="str">
        <f>IF('GHG Emission Factors'!C$13&gt;0,(D18/1000*'GHG Emission Factors'!D$13/'GHG Emission Factors'!G$13)+((E18*'GHG Emission Factors'!$E$16*'GHG Emission Factors'!$F$16)+(F18*'GHG Emission Factors'!$E$18*'GHG Emission Factors'!$F$18)+('3 - Energy Efficiency'!G18*'GHG Emission Factors'!$E$24*'GHG Emission Factors'!$F$24))/'GHG Emission Factors'!$H$16,"Start at Step 1")</f>
        <v>Start at Step 1</v>
      </c>
    </row>
    <row r="19" spans="2:8" x14ac:dyDescent="0.25">
      <c r="B19" s="48"/>
      <c r="C19" s="49"/>
      <c r="D19" s="44"/>
      <c r="E19" s="44"/>
      <c r="F19" s="44"/>
      <c r="G19" s="44"/>
      <c r="H19" s="8" t="str">
        <f>IF('GHG Emission Factors'!C$13&gt;0,(D19/1000*'GHG Emission Factors'!D$13/'GHG Emission Factors'!G$13)+((E19*'GHG Emission Factors'!$E$16*'GHG Emission Factors'!$F$16)+(F19*'GHG Emission Factors'!$E$18*'GHG Emission Factors'!$F$18)+('3 - Energy Efficiency'!G19*'GHG Emission Factors'!$E$24*'GHG Emission Factors'!$F$24))/'GHG Emission Factors'!$H$16,"Start at Step 1")</f>
        <v>Start at Step 1</v>
      </c>
    </row>
    <row r="20" spans="2:8" x14ac:dyDescent="0.25">
      <c r="B20" s="48"/>
      <c r="C20" s="49"/>
      <c r="D20" s="44"/>
      <c r="E20" s="44"/>
      <c r="F20" s="44"/>
      <c r="G20" s="44"/>
      <c r="H20" s="8" t="str">
        <f>IF('GHG Emission Factors'!C$13&gt;0,(D20/1000*'GHG Emission Factors'!D$13/'GHG Emission Factors'!G$13)+((E20*'GHG Emission Factors'!$E$16*'GHG Emission Factors'!$F$16)+(F20*'GHG Emission Factors'!$E$18*'GHG Emission Factors'!$F$18)+('3 - Energy Efficiency'!G20*'GHG Emission Factors'!$E$24*'GHG Emission Factors'!$F$24))/'GHG Emission Factors'!$H$16,"Start at Step 1")</f>
        <v>Start at Step 1</v>
      </c>
    </row>
    <row r="21" spans="2:8" x14ac:dyDescent="0.25">
      <c r="B21" s="48"/>
      <c r="C21" s="49"/>
      <c r="D21" s="44"/>
      <c r="E21" s="44"/>
      <c r="F21" s="44"/>
      <c r="G21" s="44"/>
      <c r="H21" s="8" t="str">
        <f>IF('GHG Emission Factors'!C$13&gt;0,(D21/1000*'GHG Emission Factors'!D$13/'GHG Emission Factors'!G$13)+((E21*'GHG Emission Factors'!$E$16*'GHG Emission Factors'!$F$16)+(F21*'GHG Emission Factors'!$E$18*'GHG Emission Factors'!$F$18)+('3 - Energy Efficiency'!G21*'GHG Emission Factors'!$E$24*'GHG Emission Factors'!$F$24))/'GHG Emission Factors'!$H$16,"Start at Step 1")</f>
        <v>Start at Step 1</v>
      </c>
    </row>
    <row r="22" spans="2:8" x14ac:dyDescent="0.25">
      <c r="B22" s="48"/>
      <c r="C22" s="49"/>
      <c r="D22" s="44"/>
      <c r="E22" s="44"/>
      <c r="F22" s="44"/>
      <c r="G22" s="44"/>
      <c r="H22" s="8" t="str">
        <f>IF('GHG Emission Factors'!C$13&gt;0,(D22/1000*'GHG Emission Factors'!D$13/'GHG Emission Factors'!G$13)+((E22*'GHG Emission Factors'!$E$16*'GHG Emission Factors'!$F$16)+(F22*'GHG Emission Factors'!$E$18*'GHG Emission Factors'!$F$18)+('3 - Energy Efficiency'!G22*'GHG Emission Factors'!$E$24*'GHG Emission Factors'!$F$24))/'GHG Emission Factors'!$H$16,"Start at Step 1")</f>
        <v>Start at Step 1</v>
      </c>
    </row>
    <row r="23" spans="2:8" x14ac:dyDescent="0.25">
      <c r="B23" s="48"/>
      <c r="C23" s="49"/>
      <c r="D23" s="44"/>
      <c r="E23" s="44"/>
      <c r="F23" s="44"/>
      <c r="G23" s="44"/>
      <c r="H23" s="8" t="str">
        <f>IF('GHG Emission Factors'!C$13&gt;0,(D23/1000*'GHG Emission Factors'!D$13/'GHG Emission Factors'!G$13)+((E23*'GHG Emission Factors'!$E$16*'GHG Emission Factors'!$F$16)+(F23*'GHG Emission Factors'!$E$18*'GHG Emission Factors'!$F$18)+('3 - Energy Efficiency'!G23*'GHG Emission Factors'!$E$24*'GHG Emission Factors'!$F$24))/'GHG Emission Factors'!$H$16,"Start at Step 1")</f>
        <v>Start at Step 1</v>
      </c>
    </row>
    <row r="24" spans="2:8" x14ac:dyDescent="0.25">
      <c r="B24" s="48"/>
      <c r="C24" s="49"/>
      <c r="D24" s="44"/>
      <c r="E24" s="44"/>
      <c r="F24" s="44"/>
      <c r="G24" s="44"/>
      <c r="H24" s="8" t="str">
        <f>IF('GHG Emission Factors'!C$13&gt;0,(D24/1000*'GHG Emission Factors'!D$13/'GHG Emission Factors'!G$13)+((E24*'GHG Emission Factors'!$E$16*'GHG Emission Factors'!$F$16)+(F24*'GHG Emission Factors'!$E$18*'GHG Emission Factors'!$F$18)+('3 - Energy Efficiency'!G24*'GHG Emission Factors'!$E$24*'GHG Emission Factors'!$F$24))/'GHG Emission Factors'!$H$16,"Start at Step 1")</f>
        <v>Start at Step 1</v>
      </c>
    </row>
    <row r="25" spans="2:8" x14ac:dyDescent="0.25">
      <c r="B25" s="48"/>
      <c r="C25" s="49"/>
      <c r="D25" s="44"/>
      <c r="E25" s="44"/>
      <c r="F25" s="44"/>
      <c r="G25" s="44"/>
      <c r="H25" s="8" t="str">
        <f>IF('GHG Emission Factors'!C$13&gt;0,(D25/1000*'GHG Emission Factors'!D$13/'GHG Emission Factors'!G$13)+((E25*'GHG Emission Factors'!$E$16*'GHG Emission Factors'!$F$16)+(F25*'GHG Emission Factors'!$E$18*'GHG Emission Factors'!$F$18)+('3 - Energy Efficiency'!G25*'GHG Emission Factors'!$E$24*'GHG Emission Factors'!$F$24))/'GHG Emission Factors'!$H$16,"Start at Step 1")</f>
        <v>Start at Step 1</v>
      </c>
    </row>
    <row r="26" spans="2:8" x14ac:dyDescent="0.25">
      <c r="B26" s="48"/>
      <c r="C26" s="49"/>
      <c r="D26" s="44"/>
      <c r="E26" s="44"/>
      <c r="F26" s="44"/>
      <c r="G26" s="44"/>
      <c r="H26" s="8" t="str">
        <f>IF('GHG Emission Factors'!C$13&gt;0,(D26/1000*'GHG Emission Factors'!D$13/'GHG Emission Factors'!G$13)+((E26*'GHG Emission Factors'!$E$16*'GHG Emission Factors'!$F$16)+(F26*'GHG Emission Factors'!$E$18*'GHG Emission Factors'!$F$18)+('3 - Energy Efficiency'!G26*'GHG Emission Factors'!$E$24*'GHG Emission Factors'!$F$24))/'GHG Emission Factors'!$H$16,"Start at Step 1")</f>
        <v>Start at Step 1</v>
      </c>
    </row>
    <row r="27" spans="2:8" x14ac:dyDescent="0.25">
      <c r="B27" s="48"/>
      <c r="C27" s="49"/>
      <c r="D27" s="44"/>
      <c r="E27" s="44"/>
      <c r="F27" s="44"/>
      <c r="G27" s="44"/>
      <c r="H27" s="8" t="str">
        <f>IF('GHG Emission Factors'!C$13&gt;0,(D27/1000*'GHG Emission Factors'!D$13/'GHG Emission Factors'!G$13)+((E27*'GHG Emission Factors'!$E$16*'GHG Emission Factors'!$F$16)+(F27*'GHG Emission Factors'!$E$18*'GHG Emission Factors'!$F$18)+('3 - Energy Efficiency'!G27*'GHG Emission Factors'!$E$24*'GHG Emission Factors'!$F$24))/'GHG Emission Factors'!$H$16,"Start at Step 1")</f>
        <v>Start at Step 1</v>
      </c>
    </row>
    <row r="28" spans="2:8" x14ac:dyDescent="0.25">
      <c r="B28" s="48"/>
      <c r="C28" s="49"/>
      <c r="D28" s="44"/>
      <c r="E28" s="44"/>
      <c r="F28" s="44"/>
      <c r="G28" s="44"/>
      <c r="H28" s="8" t="str">
        <f>IF('GHG Emission Factors'!C$13&gt;0,(D28/1000*'GHG Emission Factors'!D$13/'GHG Emission Factors'!G$13)+((E28*'GHG Emission Factors'!$E$16*'GHG Emission Factors'!$F$16)+(F28*'GHG Emission Factors'!$E$18*'GHG Emission Factors'!$F$18)+('3 - Energy Efficiency'!G28*'GHG Emission Factors'!$E$24*'GHG Emission Factors'!$F$24))/'GHG Emission Factors'!$H$16,"Start at Step 1")</f>
        <v>Start at Step 1</v>
      </c>
    </row>
    <row r="29" spans="2:8" x14ac:dyDescent="0.25">
      <c r="B29" s="48"/>
      <c r="C29" s="49"/>
      <c r="D29" s="44"/>
      <c r="E29" s="44"/>
      <c r="F29" s="44"/>
      <c r="G29" s="44"/>
      <c r="H29" s="8" t="str">
        <f>IF('GHG Emission Factors'!C$13&gt;0,(D29/1000*'GHG Emission Factors'!D$13/'GHG Emission Factors'!G$13)+((E29*'GHG Emission Factors'!$E$16*'GHG Emission Factors'!$F$16)+(F29*'GHG Emission Factors'!$E$18*'GHG Emission Factors'!$F$18)+('3 - Energy Efficiency'!G29*'GHG Emission Factors'!$E$24*'GHG Emission Factors'!$F$24))/'GHG Emission Factors'!$H$16,"Start at Step 1")</f>
        <v>Start at Step 1</v>
      </c>
    </row>
    <row r="30" spans="2:8" x14ac:dyDescent="0.25">
      <c r="B30" s="48"/>
      <c r="C30" s="49"/>
      <c r="D30" s="44"/>
      <c r="E30" s="44"/>
      <c r="F30" s="44"/>
      <c r="G30" s="44"/>
      <c r="H30" s="8" t="str">
        <f>IF('GHG Emission Factors'!C$13&gt;0,(D30/1000*'GHG Emission Factors'!D$13/'GHG Emission Factors'!G$13)+((E30*'GHG Emission Factors'!$E$16*'GHG Emission Factors'!$F$16)+(F30*'GHG Emission Factors'!$E$18*'GHG Emission Factors'!$F$18)+('3 - Energy Efficiency'!G30*'GHG Emission Factors'!$E$24*'GHG Emission Factors'!$F$24))/'GHG Emission Factors'!$H$16,"Start at Step 1")</f>
        <v>Start at Step 1</v>
      </c>
    </row>
    <row r="31" spans="2:8" x14ac:dyDescent="0.25">
      <c r="B31" s="48"/>
      <c r="C31" s="49"/>
      <c r="D31" s="44"/>
      <c r="E31" s="44"/>
      <c r="F31" s="44"/>
      <c r="G31" s="44"/>
      <c r="H31" s="8" t="str">
        <f>IF('GHG Emission Factors'!C$13&gt;0,(D31/1000*'GHG Emission Factors'!D$13/'GHG Emission Factors'!G$13)+((E31*'GHG Emission Factors'!$E$16*'GHG Emission Factors'!$F$16)+(F31*'GHG Emission Factors'!$E$18*'GHG Emission Factors'!$F$18)+('3 - Energy Efficiency'!G31*'GHG Emission Factors'!$E$24*'GHG Emission Factors'!$F$24))/'GHG Emission Factors'!$H$16,"Start at Step 1")</f>
        <v>Start at Step 1</v>
      </c>
    </row>
    <row r="32" spans="2:8" x14ac:dyDescent="0.25">
      <c r="B32" s="48"/>
      <c r="C32" s="49"/>
      <c r="D32" s="44"/>
      <c r="E32" s="44"/>
      <c r="F32" s="44"/>
      <c r="G32" s="44"/>
      <c r="H32" s="8" t="str">
        <f>IF('GHG Emission Factors'!C$13&gt;0,(D32/1000*'GHG Emission Factors'!D$13/'GHG Emission Factors'!G$13)+((E32*'GHG Emission Factors'!$E$16*'GHG Emission Factors'!$F$16)+(F32*'GHG Emission Factors'!$E$18*'GHG Emission Factors'!$F$18)+('3 - Energy Efficiency'!G32*'GHG Emission Factors'!$E$24*'GHG Emission Factors'!$F$24))/'GHG Emission Factors'!$H$16,"Start at Step 1")</f>
        <v>Start at Step 1</v>
      </c>
    </row>
    <row r="33" spans="2:8" x14ac:dyDescent="0.25">
      <c r="B33" s="45"/>
      <c r="C33" s="46"/>
      <c r="D33" s="47"/>
      <c r="E33" s="47"/>
      <c r="F33" s="47"/>
      <c r="G33" s="47"/>
      <c r="H33" s="8" t="str">
        <f>IF('GHG Emission Factors'!C$13&gt;0,(D33/1000*'GHG Emission Factors'!D$13/'GHG Emission Factors'!G$13)+((E33*'GHG Emission Factors'!$E$16*'GHG Emission Factors'!$F$16)+(F33*'GHG Emission Factors'!$E$18*'GHG Emission Factors'!$F$18)+('3 - Energy Efficiency'!G33*'GHG Emission Factors'!$E$24*'GHG Emission Factors'!$F$24))/'GHG Emission Factors'!$H$16,"Start at Step 1")</f>
        <v>Start at Step 1</v>
      </c>
    </row>
    <row r="34" spans="2:8" x14ac:dyDescent="0.25">
      <c r="B34" s="45"/>
      <c r="C34" s="46"/>
      <c r="D34" s="47"/>
      <c r="E34" s="47"/>
      <c r="F34" s="47"/>
      <c r="G34" s="47"/>
      <c r="H34" s="8" t="str">
        <f>IF('GHG Emission Factors'!C$13&gt;0,(D34/1000*'GHG Emission Factors'!D$13/'GHG Emission Factors'!G$13)+((E34*'GHG Emission Factors'!$E$16*'GHG Emission Factors'!$F$16)+(F34*'GHG Emission Factors'!$E$18*'GHG Emission Factors'!$F$18)+('3 - Energy Efficiency'!G34*'GHG Emission Factors'!$E$24*'GHG Emission Factors'!$F$24))/'GHG Emission Factors'!$H$16,"Start at Step 1")</f>
        <v>Start at Step 1</v>
      </c>
    </row>
    <row r="35" spans="2:8" x14ac:dyDescent="0.25">
      <c r="B35" s="45"/>
      <c r="C35" s="46"/>
      <c r="D35" s="47"/>
      <c r="E35" s="47"/>
      <c r="F35" s="47"/>
      <c r="G35" s="47"/>
      <c r="H35" s="8" t="str">
        <f>IF('GHG Emission Factors'!C$13&gt;0,(D35/1000*'GHG Emission Factors'!D$13/'GHG Emission Factors'!G$13)+((E35*'GHG Emission Factors'!$E$16*'GHG Emission Factors'!$F$16)+(F35*'GHG Emission Factors'!$E$18*'GHG Emission Factors'!$F$18)+('3 - Energy Efficiency'!G35*'GHG Emission Factors'!$E$24*'GHG Emission Factors'!$F$24))/'GHG Emission Factors'!$H$16,"Start at Step 1")</f>
        <v>Start at Step 1</v>
      </c>
    </row>
    <row r="36" spans="2:8" x14ac:dyDescent="0.25">
      <c r="B36" s="45"/>
      <c r="C36" s="46"/>
      <c r="D36" s="47"/>
      <c r="E36" s="47"/>
      <c r="F36" s="47"/>
      <c r="G36" s="47"/>
      <c r="H36" s="8" t="str">
        <f>IF('GHG Emission Factors'!C$13&gt;0,(D36/1000*'GHG Emission Factors'!D$13/'GHG Emission Factors'!G$13)+((E36*'GHG Emission Factors'!$E$16*'GHG Emission Factors'!$F$16)+(F36*'GHG Emission Factors'!$E$18*'GHG Emission Factors'!$F$18)+('3 - Energy Efficiency'!G36*'GHG Emission Factors'!$E$24*'GHG Emission Factors'!$F$24))/'GHG Emission Factors'!$H$16,"Start at Step 1")</f>
        <v>Start at Step 1</v>
      </c>
    </row>
    <row r="37" spans="2:8" x14ac:dyDescent="0.25">
      <c r="B37" s="45"/>
      <c r="C37" s="46"/>
      <c r="D37" s="47"/>
      <c r="E37" s="47"/>
      <c r="F37" s="47"/>
      <c r="G37" s="47"/>
      <c r="H37" s="8" t="str">
        <f>IF('GHG Emission Factors'!C$13&gt;0,(D37/1000*'GHG Emission Factors'!D$13/'GHG Emission Factors'!G$13)+((E37*'GHG Emission Factors'!$E$16*'GHG Emission Factors'!$F$16)+(F37*'GHG Emission Factors'!$E$18*'GHG Emission Factors'!$F$18)+('3 - Energy Efficiency'!G37*'GHG Emission Factors'!$E$24*'GHG Emission Factors'!$F$24))/'GHG Emission Factors'!$H$16,"Start at Step 1")</f>
        <v>Start at Step 1</v>
      </c>
    </row>
    <row r="38" spans="2:8" x14ac:dyDescent="0.25">
      <c r="B38" s="45"/>
      <c r="C38" s="46"/>
      <c r="D38" s="47"/>
      <c r="E38" s="47"/>
      <c r="F38" s="47"/>
      <c r="G38" s="47"/>
      <c r="H38" s="8" t="str">
        <f>IF('GHG Emission Factors'!C$13&gt;0,(D38/1000*'GHG Emission Factors'!D$13/'GHG Emission Factors'!G$13)+((E38*'GHG Emission Factors'!$E$16*'GHG Emission Factors'!$F$16)+(F38*'GHG Emission Factors'!$E$18*'GHG Emission Factors'!$F$18)+('3 - Energy Efficiency'!G38*'GHG Emission Factors'!$E$24*'GHG Emission Factors'!$F$24))/'GHG Emission Factors'!$H$16,"Start at Step 1")</f>
        <v>Start at Step 1</v>
      </c>
    </row>
    <row r="39" spans="2:8" x14ac:dyDescent="0.25">
      <c r="B39" s="45"/>
      <c r="C39" s="46"/>
      <c r="D39" s="47"/>
      <c r="E39" s="47"/>
      <c r="F39" s="47"/>
      <c r="G39" s="47"/>
      <c r="H39" s="8" t="str">
        <f>IF('GHG Emission Factors'!C$13&gt;0,(D39/1000*'GHG Emission Factors'!D$13/'GHG Emission Factors'!G$13)+((E39*'GHG Emission Factors'!$E$16*'GHG Emission Factors'!$F$16)+(F39*'GHG Emission Factors'!$E$18*'GHG Emission Factors'!$F$18)+('3 - Energy Efficiency'!G39*'GHG Emission Factors'!$E$24*'GHG Emission Factors'!$F$24))/'GHG Emission Factors'!$H$16,"Start at Step 1")</f>
        <v>Start at Step 1</v>
      </c>
    </row>
    <row r="40" spans="2:8" x14ac:dyDescent="0.25">
      <c r="B40" s="45"/>
      <c r="C40" s="46"/>
      <c r="D40" s="47"/>
      <c r="E40" s="47"/>
      <c r="F40" s="47"/>
      <c r="G40" s="47"/>
      <c r="H40" s="8" t="str">
        <f>IF('GHG Emission Factors'!C$13&gt;0,(D40/1000*'GHG Emission Factors'!D$13/'GHG Emission Factors'!G$13)+((E40*'GHG Emission Factors'!$E$16*'GHG Emission Factors'!$F$16)+(F40*'GHG Emission Factors'!$E$18*'GHG Emission Factors'!$F$18)+('3 - Energy Efficiency'!G40*'GHG Emission Factors'!$E$24*'GHG Emission Factors'!$F$24))/'GHG Emission Factors'!$H$16,"Start at Step 1")</f>
        <v>Start at Step 1</v>
      </c>
    </row>
    <row r="41" spans="2:8" x14ac:dyDescent="0.25">
      <c r="B41" s="45"/>
      <c r="C41" s="46"/>
      <c r="D41" s="47"/>
      <c r="E41" s="47"/>
      <c r="F41" s="47"/>
      <c r="G41" s="47"/>
      <c r="H41" s="8" t="str">
        <f>IF('GHG Emission Factors'!C$13&gt;0,(D41/1000*'GHG Emission Factors'!D$13/'GHG Emission Factors'!G$13)+((E41*'GHG Emission Factors'!$E$16*'GHG Emission Factors'!$F$16)+(F41*'GHG Emission Factors'!$E$18*'GHG Emission Factors'!$F$18)+('3 - Energy Efficiency'!G41*'GHG Emission Factors'!$E$24*'GHG Emission Factors'!$F$24))/'GHG Emission Factors'!$H$16,"Start at Step 1")</f>
        <v>Start at Step 1</v>
      </c>
    </row>
    <row r="42" spans="2:8" x14ac:dyDescent="0.25">
      <c r="B42" s="45"/>
      <c r="C42" s="46"/>
      <c r="D42" s="47"/>
      <c r="E42" s="47"/>
      <c r="F42" s="47"/>
      <c r="G42" s="47"/>
      <c r="H42" s="8" t="str">
        <f>IF('GHG Emission Factors'!C$13&gt;0,(D42/1000*'GHG Emission Factors'!D$13/'GHG Emission Factors'!G$13)+((E42*'GHG Emission Factors'!$E$16*'GHG Emission Factors'!$F$16)+(F42*'GHG Emission Factors'!$E$18*'GHG Emission Factors'!$F$18)+('3 - Energy Efficiency'!G42*'GHG Emission Factors'!$E$24*'GHG Emission Factors'!$F$24))/'GHG Emission Factors'!$H$16,"Start at Step 1")</f>
        <v>Start at Step 1</v>
      </c>
    </row>
    <row r="43" spans="2:8" x14ac:dyDescent="0.25">
      <c r="B43" s="45"/>
      <c r="C43" s="46"/>
      <c r="D43" s="47"/>
      <c r="E43" s="47"/>
      <c r="F43" s="47"/>
      <c r="G43" s="47"/>
      <c r="H43" s="8" t="str">
        <f>IF('GHG Emission Factors'!C$13&gt;0,(D43/1000*'GHG Emission Factors'!D$13/'GHG Emission Factors'!G$13)+((E43*'GHG Emission Factors'!$E$16*'GHG Emission Factors'!$F$16)+(F43*'GHG Emission Factors'!$E$18*'GHG Emission Factors'!$F$18)+('3 - Energy Efficiency'!G43*'GHG Emission Factors'!$E$24*'GHG Emission Factors'!$F$24))/'GHG Emission Factors'!$H$16,"Start at Step 1")</f>
        <v>Start at Step 1</v>
      </c>
    </row>
    <row r="44" spans="2:8" ht="15.75" thickBot="1" x14ac:dyDescent="0.3">
      <c r="B44" s="50"/>
      <c r="C44" s="51"/>
      <c r="D44" s="52"/>
      <c r="E44" s="52"/>
      <c r="F44" s="52"/>
      <c r="G44" s="52"/>
      <c r="H44" s="9" t="str">
        <f>IF('GHG Emission Factors'!C$13&gt;0,(D44/1000*'GHG Emission Factors'!D$13/'GHG Emission Factors'!G$13)+((E44*'GHG Emission Factors'!$E$16*'GHG Emission Factors'!$F$16)+(F44*'GHG Emission Factors'!$E$18*'GHG Emission Factors'!$F$18)+('3 - Energy Efficiency'!G44*'GHG Emission Factors'!$E$24*'GHG Emission Factors'!$F$24))/'GHG Emission Factors'!$H$16,"Start at Step 1")</f>
        <v>Start at Step 1</v>
      </c>
    </row>
    <row r="45" spans="2:8" ht="6.6" customHeight="1" x14ac:dyDescent="0.25"/>
    <row r="46" spans="2:8" x14ac:dyDescent="0.25">
      <c r="B46" s="53"/>
    </row>
    <row r="47" spans="2:8" ht="9" customHeight="1" x14ac:dyDescent="0.25"/>
    <row r="48" spans="2:8" ht="3.6" customHeight="1" x14ac:dyDescent="0.25"/>
  </sheetData>
  <sheetProtection algorithmName="SHA-512" hashValue="gKlcdEqgOBDFyPNR6nW+2jWhuWXgmgf20zeZuqVuTtUY998n8EFaYqTJJCpbTwZswp4ziUN67qASAy78ajg/9w==" saltValue="xHo7QpF78caos/976ld1mA==" spinCount="100000" sheet="1" objects="1" scenarios="1"/>
  <mergeCells count="3">
    <mergeCell ref="B6:B10"/>
    <mergeCell ref="C6:C10"/>
    <mergeCell ref="D6:G7"/>
  </mergeCells>
  <dataValidations count="2">
    <dataValidation type="list" allowBlank="1" showInputMessage="1" showErrorMessage="1" sqref="C2" xr:uid="{00000000-0002-0000-0100-000000000000}">
      <formula1>eGRIDREGIONS</formula1>
    </dataValidation>
    <dataValidation type="date" errorStyle="warning" operator="greaterThan" allowBlank="1" showInputMessage="1" showErrorMessage="1" error="Projects must have been substantially completed after Jan 1, 2014." sqref="C11:C44" xr:uid="{00000000-0002-0000-0100-000001000000}">
      <formula1>41639</formula1>
    </dataValidation>
  </dataValidations>
  <pageMargins left="0.25" right="0.25" top="0.75" bottom="0.75" header="0.3" footer="0.3"/>
  <pageSetup scale="70" orientation="landscape" r:id="rId1"/>
  <headerFooter>
    <oddHeader xml:space="preserve">&amp;C&amp;12NYSERDA Clean Energy Communities Program (PON 3298)&amp;"-,Bold"
&amp;14Clean Energy Upgrades Calculator&amp;12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7"/>
  <sheetViews>
    <sheetView zoomScaleNormal="100" workbookViewId="0">
      <selection activeCell="E16" sqref="E16"/>
    </sheetView>
  </sheetViews>
  <sheetFormatPr defaultColWidth="8.85546875" defaultRowHeight="15" x14ac:dyDescent="0.25"/>
  <cols>
    <col min="1" max="1" width="31.42578125" style="11" customWidth="1"/>
    <col min="2" max="2" width="11" style="11" customWidth="1"/>
    <col min="3" max="3" width="28.42578125" style="11" customWidth="1"/>
    <col min="4" max="4" width="23.42578125" style="11" customWidth="1"/>
    <col min="5" max="5" width="18.42578125" style="11" customWidth="1"/>
    <col min="6" max="7" width="16.28515625" style="11" customWidth="1"/>
    <col min="8" max="8" width="19.140625" style="11" customWidth="1"/>
    <col min="9" max="16384" width="8.85546875" style="11"/>
  </cols>
  <sheetData>
    <row r="1" spans="1:8" x14ac:dyDescent="0.25">
      <c r="A1" s="17"/>
    </row>
    <row r="2" spans="1:8" x14ac:dyDescent="0.25">
      <c r="A2" s="35" t="s">
        <v>47</v>
      </c>
    </row>
    <row r="3" spans="1:8" ht="15.75" thickBot="1" x14ac:dyDescent="0.3"/>
    <row r="4" spans="1:8" ht="15.75" thickTop="1" x14ac:dyDescent="0.25">
      <c r="A4" s="54"/>
      <c r="B4" s="54"/>
      <c r="C4" s="54"/>
      <c r="D4" s="54"/>
      <c r="E4" s="54"/>
      <c r="F4" s="54"/>
      <c r="G4" s="54"/>
      <c r="H4" s="54"/>
    </row>
    <row r="5" spans="1:8" x14ac:dyDescent="0.25">
      <c r="A5" s="34"/>
      <c r="B5" s="34"/>
      <c r="C5" s="34"/>
      <c r="D5" s="17" t="s">
        <v>48</v>
      </c>
      <c r="E5" s="34"/>
      <c r="F5" s="34"/>
      <c r="G5" s="34"/>
      <c r="H5" s="34"/>
    </row>
    <row r="6" spans="1:8" ht="18" x14ac:dyDescent="0.35">
      <c r="A6" s="34"/>
      <c r="B6" s="34"/>
      <c r="C6" s="34"/>
      <c r="D6" s="17" t="s">
        <v>49</v>
      </c>
      <c r="E6" s="17" t="s">
        <v>49</v>
      </c>
      <c r="F6" s="17" t="s">
        <v>50</v>
      </c>
      <c r="G6" s="17" t="s">
        <v>50</v>
      </c>
      <c r="H6" s="17" t="s">
        <v>50</v>
      </c>
    </row>
    <row r="7" spans="1:8" x14ac:dyDescent="0.25">
      <c r="A7" s="34"/>
      <c r="B7" s="17"/>
      <c r="C7" s="17" t="s">
        <v>51</v>
      </c>
      <c r="D7" s="17" t="s">
        <v>52</v>
      </c>
      <c r="E7" s="17" t="s">
        <v>52</v>
      </c>
      <c r="F7" s="17" t="s">
        <v>52</v>
      </c>
      <c r="G7" s="17" t="s">
        <v>53</v>
      </c>
      <c r="H7" s="17" t="s">
        <v>53</v>
      </c>
    </row>
    <row r="8" spans="1:8" ht="15.75" thickBot="1" x14ac:dyDescent="0.3">
      <c r="A8" s="55" t="s">
        <v>54</v>
      </c>
      <c r="B8" s="56" t="s">
        <v>55</v>
      </c>
      <c r="C8" s="56" t="s">
        <v>56</v>
      </c>
      <c r="D8" s="57" t="s">
        <v>57</v>
      </c>
      <c r="E8" s="57" t="s">
        <v>58</v>
      </c>
      <c r="F8" s="57" t="s">
        <v>59</v>
      </c>
      <c r="G8" s="57" t="s">
        <v>60</v>
      </c>
      <c r="H8" s="57" t="s">
        <v>61</v>
      </c>
    </row>
    <row r="10" spans="1:8" x14ac:dyDescent="0.25">
      <c r="B10" s="58"/>
      <c r="C10" s="58" t="s">
        <v>13</v>
      </c>
      <c r="D10" s="66">
        <f>D32</f>
        <v>1022.002</v>
      </c>
      <c r="H10" s="11">
        <v>1000</v>
      </c>
    </row>
    <row r="11" spans="1:8" x14ac:dyDescent="0.25">
      <c r="A11" s="34"/>
      <c r="B11" s="58"/>
      <c r="C11" s="58" t="s">
        <v>62</v>
      </c>
      <c r="D11" s="66">
        <f>D33</f>
        <v>1340.8989999999999</v>
      </c>
      <c r="H11" s="11">
        <v>1000</v>
      </c>
    </row>
    <row r="12" spans="1:8" x14ac:dyDescent="0.25">
      <c r="A12" s="34"/>
      <c r="B12" s="58"/>
      <c r="C12" s="58" t="s">
        <v>63</v>
      </c>
      <c r="D12" s="66">
        <f>D34</f>
        <v>1062.856</v>
      </c>
      <c r="H12" s="11">
        <v>1000</v>
      </c>
    </row>
    <row r="13" spans="1:8" ht="17.25" x14ac:dyDescent="0.25">
      <c r="A13" s="34" t="s">
        <v>64</v>
      </c>
      <c r="B13" s="58" t="s">
        <v>65</v>
      </c>
      <c r="C13" s="65">
        <f>IF('1 &amp; 2 - Start Here'!E14&gt;0,'1 &amp; 2 - Start Here'!E14,0)</f>
        <v>0</v>
      </c>
      <c r="D13" s="66" t="str">
        <f>IF(C13=0,"Start at Step 1",IF(C13=C10,D10,IF(C13=C11,D11,IF(C13=C12,D12))))</f>
        <v>Start at Step 1</v>
      </c>
      <c r="E13" s="58" t="s">
        <v>66</v>
      </c>
      <c r="F13" s="58" t="s">
        <v>66</v>
      </c>
      <c r="G13" s="58">
        <v>2205</v>
      </c>
    </row>
    <row r="14" spans="1:8" ht="17.25" hidden="1" x14ac:dyDescent="0.25">
      <c r="A14" s="34" t="s">
        <v>67</v>
      </c>
      <c r="B14" s="58" t="s">
        <v>65</v>
      </c>
      <c r="C14" s="58">
        <f>IF('1 &amp; 2 - Start Here'!E14&gt;0,'1 &amp; 2 - Start Here'!E14,0)</f>
        <v>0</v>
      </c>
      <c r="D14" s="59" t="str">
        <f>IF(C14=0,"Start at Step 1",IF(C14=C10,C32,IF(C14=C11,C33,IF(C14=C12,C34))))</f>
        <v>Start at Step 1</v>
      </c>
    </row>
    <row r="15" spans="1:8" ht="17.25" x14ac:dyDescent="0.25">
      <c r="A15" s="34" t="s">
        <v>68</v>
      </c>
      <c r="B15" s="58"/>
      <c r="C15" s="58"/>
      <c r="D15" s="58"/>
    </row>
    <row r="16" spans="1:8" x14ac:dyDescent="0.25">
      <c r="A16" s="34" t="s">
        <v>69</v>
      </c>
      <c r="B16" s="58" t="s">
        <v>70</v>
      </c>
      <c r="C16" s="58"/>
      <c r="D16" s="58"/>
      <c r="E16" s="11">
        <v>53.11</v>
      </c>
      <c r="F16">
        <f>100000/1000000</f>
        <v>0.1</v>
      </c>
      <c r="H16" s="11">
        <v>1000</v>
      </c>
    </row>
    <row r="17" spans="1:8" x14ac:dyDescent="0.25">
      <c r="A17" s="34"/>
      <c r="B17" s="58"/>
      <c r="C17" s="58"/>
      <c r="D17" s="58"/>
    </row>
    <row r="18" spans="1:8" x14ac:dyDescent="0.25">
      <c r="A18" s="34" t="s">
        <v>71</v>
      </c>
      <c r="B18" s="58" t="s">
        <v>72</v>
      </c>
      <c r="C18" s="58"/>
      <c r="D18" s="58"/>
      <c r="E18" s="11">
        <v>74.209999999999994</v>
      </c>
      <c r="F18" s="11">
        <v>0.13900000000000001</v>
      </c>
      <c r="H18" s="11">
        <v>1000</v>
      </c>
    </row>
    <row r="19" spans="1:8" x14ac:dyDescent="0.25">
      <c r="A19" s="34"/>
      <c r="B19" s="58"/>
      <c r="C19" s="58"/>
      <c r="D19" s="58"/>
    </row>
    <row r="20" spans="1:8" x14ac:dyDescent="0.25">
      <c r="A20" s="34" t="s">
        <v>73</v>
      </c>
      <c r="B20" s="58" t="s">
        <v>72</v>
      </c>
      <c r="C20" s="58"/>
      <c r="D20" s="58"/>
      <c r="E20" s="11">
        <v>75.3</v>
      </c>
      <c r="F20" s="11">
        <v>0.14499999999999999</v>
      </c>
      <c r="H20" s="11">
        <v>1000</v>
      </c>
    </row>
    <row r="21" spans="1:8" x14ac:dyDescent="0.25">
      <c r="A21" s="34"/>
      <c r="B21" s="58"/>
      <c r="C21" s="58"/>
      <c r="D21" s="58"/>
    </row>
    <row r="22" spans="1:8" x14ac:dyDescent="0.25">
      <c r="A22" s="34" t="s">
        <v>74</v>
      </c>
      <c r="B22" s="58" t="s">
        <v>72</v>
      </c>
      <c r="C22" s="58"/>
      <c r="D22" s="58"/>
      <c r="E22" s="11">
        <v>75.349999999999994</v>
      </c>
      <c r="F22" s="11">
        <v>0.152</v>
      </c>
      <c r="H22" s="11">
        <v>1000</v>
      </c>
    </row>
    <row r="23" spans="1:8" x14ac:dyDescent="0.25">
      <c r="A23" s="34"/>
      <c r="B23" s="58"/>
      <c r="C23" s="58"/>
      <c r="D23" s="58"/>
    </row>
    <row r="24" spans="1:8" x14ac:dyDescent="0.25">
      <c r="A24" s="34" t="s">
        <v>41</v>
      </c>
      <c r="B24" s="58" t="s">
        <v>72</v>
      </c>
      <c r="C24" s="58"/>
      <c r="D24" s="58"/>
      <c r="E24" s="11">
        <v>64.25</v>
      </c>
      <c r="F24" s="11">
        <v>9.0999999999999998E-2</v>
      </c>
      <c r="H24" s="11">
        <v>1000</v>
      </c>
    </row>
    <row r="25" spans="1:8" x14ac:dyDescent="0.25">
      <c r="B25" s="58"/>
      <c r="C25" s="58"/>
      <c r="D25" s="58"/>
    </row>
    <row r="26" spans="1:8" ht="15.75" thickBot="1" x14ac:dyDescent="0.3">
      <c r="A26" s="60" t="s">
        <v>75</v>
      </c>
      <c r="B26" s="61" t="s">
        <v>72</v>
      </c>
      <c r="C26" s="61"/>
      <c r="D26" s="61"/>
      <c r="E26" s="62">
        <v>74.209999999999994</v>
      </c>
      <c r="F26" s="62">
        <v>0.13900000000000001</v>
      </c>
      <c r="G26" s="62"/>
      <c r="H26" s="62">
        <v>1000</v>
      </c>
    </row>
    <row r="27" spans="1:8" ht="18" thickTop="1" x14ac:dyDescent="0.25">
      <c r="A27" s="11" t="s">
        <v>76</v>
      </c>
    </row>
    <row r="28" spans="1:8" ht="17.25" x14ac:dyDescent="0.25">
      <c r="A28" s="11" t="s">
        <v>77</v>
      </c>
    </row>
    <row r="30" spans="1:8" x14ac:dyDescent="0.25">
      <c r="A30" s="11" t="s">
        <v>78</v>
      </c>
      <c r="B30" s="63" t="s">
        <v>79</v>
      </c>
    </row>
    <row r="31" spans="1:8" x14ac:dyDescent="0.25">
      <c r="C31" s="11" t="s">
        <v>80</v>
      </c>
      <c r="D31" s="11" t="s">
        <v>81</v>
      </c>
    </row>
    <row r="32" spans="1:8" x14ac:dyDescent="0.25">
      <c r="A32" s="58" t="s">
        <v>13</v>
      </c>
      <c r="B32" s="11" t="s">
        <v>82</v>
      </c>
      <c r="C32" s="11">
        <v>295.94200000000001</v>
      </c>
      <c r="D32" s="11">
        <v>1022.002</v>
      </c>
    </row>
    <row r="33" spans="1:4" x14ac:dyDescent="0.25">
      <c r="A33" s="58" t="s">
        <v>62</v>
      </c>
      <c r="B33" s="11" t="s">
        <v>83</v>
      </c>
      <c r="C33" s="11">
        <v>1185.992</v>
      </c>
      <c r="D33" s="11">
        <v>1340.8989999999999</v>
      </c>
    </row>
    <row r="34" spans="1:4" x14ac:dyDescent="0.25">
      <c r="A34" s="58" t="s">
        <v>63</v>
      </c>
      <c r="B34" s="11" t="s">
        <v>84</v>
      </c>
      <c r="C34" s="11">
        <v>637.07799999999997</v>
      </c>
      <c r="D34" s="11">
        <v>1062.856</v>
      </c>
    </row>
    <row r="35" spans="1:4" ht="17.25" x14ac:dyDescent="0.25">
      <c r="A35" s="64" t="s">
        <v>85</v>
      </c>
    </row>
    <row r="36" spans="1:4" x14ac:dyDescent="0.25">
      <c r="A36" s="11" t="s">
        <v>86</v>
      </c>
    </row>
    <row r="37" spans="1:4" ht="17.25" x14ac:dyDescent="0.25">
      <c r="A37" s="11" t="s">
        <v>87</v>
      </c>
    </row>
    <row r="38" spans="1:4" x14ac:dyDescent="0.25">
      <c r="A38" s="11" t="s">
        <v>88</v>
      </c>
    </row>
    <row r="40" spans="1:4" ht="17.25" x14ac:dyDescent="0.25">
      <c r="A40" s="11" t="s">
        <v>89</v>
      </c>
    </row>
    <row r="41" spans="1:4" ht="17.25" x14ac:dyDescent="0.25">
      <c r="A41" s="11" t="s">
        <v>90</v>
      </c>
    </row>
    <row r="42" spans="1:4" x14ac:dyDescent="0.25">
      <c r="A42" s="64"/>
    </row>
    <row r="43" spans="1:4" x14ac:dyDescent="0.25">
      <c r="A43" s="11" t="s">
        <v>91</v>
      </c>
      <c r="B43" s="11" t="s">
        <v>79</v>
      </c>
    </row>
    <row r="44" spans="1:4" x14ac:dyDescent="0.25">
      <c r="C44" s="11" t="s">
        <v>80</v>
      </c>
      <c r="D44" s="11" t="s">
        <v>81</v>
      </c>
    </row>
    <row r="45" spans="1:4" x14ac:dyDescent="0.25">
      <c r="A45" s="58" t="s">
        <v>13</v>
      </c>
      <c r="B45" s="11" t="s">
        <v>82</v>
      </c>
      <c r="C45" s="11">
        <v>367.6</v>
      </c>
      <c r="D45" s="11">
        <v>1200.4000000000001</v>
      </c>
    </row>
    <row r="46" spans="1:4" x14ac:dyDescent="0.25">
      <c r="A46" s="58" t="s">
        <v>62</v>
      </c>
      <c r="B46" s="11" t="s">
        <v>83</v>
      </c>
      <c r="C46" s="11">
        <v>1204.3</v>
      </c>
      <c r="D46" s="11">
        <v>1348.1</v>
      </c>
    </row>
    <row r="47" spans="1:4" x14ac:dyDescent="0.25">
      <c r="A47" s="58" t="s">
        <v>63</v>
      </c>
      <c r="B47" s="11" t="s">
        <v>84</v>
      </c>
      <c r="C47" s="11">
        <v>666.9</v>
      </c>
      <c r="D47" s="11">
        <v>1314.2</v>
      </c>
    </row>
    <row r="48" spans="1:4" x14ac:dyDescent="0.25">
      <c r="A48" s="64" t="s">
        <v>92</v>
      </c>
    </row>
    <row r="50" spans="1:6" x14ac:dyDescent="0.25">
      <c r="A50" s="11" t="s">
        <v>93</v>
      </c>
    </row>
    <row r="52" spans="1:6" x14ac:dyDescent="0.25">
      <c r="A52" s="11" t="s">
        <v>94</v>
      </c>
    </row>
    <row r="53" spans="1:6" x14ac:dyDescent="0.25">
      <c r="A53" s="11" t="s">
        <v>95</v>
      </c>
    </row>
    <row r="54" spans="1:6" x14ac:dyDescent="0.25">
      <c r="C54" s="11" t="s">
        <v>96</v>
      </c>
      <c r="D54" s="11" t="s">
        <v>97</v>
      </c>
      <c r="E54" s="11" t="s">
        <v>98</v>
      </c>
      <c r="F54" s="11" t="s">
        <v>99</v>
      </c>
    </row>
    <row r="55" spans="1:6" x14ac:dyDescent="0.25">
      <c r="A55" s="58" t="s">
        <v>13</v>
      </c>
      <c r="B55" s="11" t="s">
        <v>82</v>
      </c>
      <c r="C55" s="11">
        <v>54.54</v>
      </c>
      <c r="D55">
        <f>C55*$B$58/$B$59</f>
        <v>410.27220025181606</v>
      </c>
      <c r="E55" s="11">
        <v>163.96</v>
      </c>
      <c r="F55">
        <f>E55*$B$58/$B$59</f>
        <v>1233.3742198989323</v>
      </c>
    </row>
    <row r="56" spans="1:6" x14ac:dyDescent="0.25">
      <c r="A56" s="58" t="s">
        <v>62</v>
      </c>
      <c r="B56" s="11" t="s">
        <v>83</v>
      </c>
      <c r="C56" s="11">
        <v>160.31</v>
      </c>
      <c r="D56">
        <f>C56*$B$58/$B$59</f>
        <v>1205.9174261527071</v>
      </c>
      <c r="E56" s="11">
        <v>173.5</v>
      </c>
      <c r="F56">
        <f>E56*$B$58/$B$59</f>
        <v>1305.1380041013952</v>
      </c>
    </row>
    <row r="57" spans="1:6" x14ac:dyDescent="0.25">
      <c r="A57" s="58" t="s">
        <v>63</v>
      </c>
      <c r="B57" s="11" t="s">
        <v>84</v>
      </c>
      <c r="C57" s="11">
        <v>92.8</v>
      </c>
      <c r="D57">
        <f>C57*$B$58/$B$59</f>
        <v>698.07957798622169</v>
      </c>
      <c r="E57" s="11">
        <v>143.87</v>
      </c>
      <c r="F57">
        <f>E57*$B$58/$B$59</f>
        <v>1082.2490181560099</v>
      </c>
    </row>
    <row r="58" spans="1:6" x14ac:dyDescent="0.25">
      <c r="A58" s="58"/>
      <c r="B58" s="11">
        <v>2.2046000000000001</v>
      </c>
      <c r="C58" s="11" t="s">
        <v>100</v>
      </c>
    </row>
    <row r="59" spans="1:6" x14ac:dyDescent="0.25">
      <c r="B59" s="11">
        <v>0.29307100000000003</v>
      </c>
      <c r="C59" s="11" t="s">
        <v>101</v>
      </c>
    </row>
    <row r="61" spans="1:6" x14ac:dyDescent="0.25">
      <c r="A61" s="11" t="s">
        <v>102</v>
      </c>
    </row>
    <row r="62" spans="1:6" x14ac:dyDescent="0.25">
      <c r="A62" s="11" t="s">
        <v>103</v>
      </c>
    </row>
    <row r="63" spans="1:6" x14ac:dyDescent="0.25">
      <c r="A63" s="11" t="s">
        <v>104</v>
      </c>
    </row>
    <row r="64" spans="1:6" x14ac:dyDescent="0.25">
      <c r="A64" s="58" t="s">
        <v>13</v>
      </c>
      <c r="B64" s="58">
        <v>1257.8404527831083</v>
      </c>
      <c r="C64" s="11" t="s">
        <v>57</v>
      </c>
    </row>
    <row r="65" spans="1:3" x14ac:dyDescent="0.25">
      <c r="A65" s="58" t="s">
        <v>62</v>
      </c>
      <c r="B65" s="58">
        <v>1446.8848377926408</v>
      </c>
      <c r="C65" s="11" t="s">
        <v>57</v>
      </c>
    </row>
    <row r="66" spans="1:3" x14ac:dyDescent="0.25">
      <c r="A66" s="58" t="s">
        <v>63</v>
      </c>
      <c r="B66" s="58">
        <v>1132.0864742061906</v>
      </c>
      <c r="C66" s="11" t="s">
        <v>57</v>
      </c>
    </row>
    <row r="67" spans="1:3" x14ac:dyDescent="0.25">
      <c r="A67" s="64" t="s">
        <v>105</v>
      </c>
    </row>
  </sheetData>
  <sheetProtection algorithmName="SHA-512" hashValue="aI3TczXS5PpWU3khu7871DnLLQKsHHe9LxGHEK+GqKYe7zgWpDHVkyKGbRc5BJAg4vpeu572ewhlJ1M8RHLQSQ==" saltValue="yOvpTU4Zp5I4gA2qKER43Q==" spinCount="100000" sheet="1" objects="1" scenarios="1"/>
  <hyperlinks>
    <hyperlink ref="B30" r:id="rId1" xr:uid="{00000000-0004-0000-0300-000000000000}"/>
  </hyperlinks>
  <pageMargins left="0.7" right="0.7" top="0.75" bottom="0.75" header="0.3" footer="0.3"/>
  <pageSetup scale="86" orientation="landscape" r:id="rId2"/>
  <headerFooter>
    <oddHeader>&amp;C&amp;"-,Bold"&amp;12NYSERDA Program Opportunity Notice (PON) 3106
High-Impact Action 2
Clean Energy Upgrades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CAE0-C49B-4086-91CD-690F108F2DE0}">
  <dimension ref="A1:H4"/>
  <sheetViews>
    <sheetView workbookViewId="0">
      <selection activeCell="C10" sqref="C10"/>
    </sheetView>
  </sheetViews>
  <sheetFormatPr defaultRowHeight="15" x14ac:dyDescent="0.25"/>
  <sheetData>
    <row r="1" spans="1:8" x14ac:dyDescent="0.25">
      <c r="B1" s="6"/>
    </row>
    <row r="2" spans="1:8" ht="15" customHeight="1" x14ac:dyDescent="0.25">
      <c r="A2" s="6" t="s">
        <v>106</v>
      </c>
      <c r="H2" s="7"/>
    </row>
    <row r="3" spans="1:8" x14ac:dyDescent="0.25">
      <c r="A3" s="10" t="s">
        <v>107</v>
      </c>
      <c r="B3" s="10"/>
      <c r="C3" s="10"/>
      <c r="D3" s="10"/>
      <c r="E3" s="10"/>
      <c r="F3" s="10"/>
      <c r="G3" s="10"/>
    </row>
    <row r="4" spans="1:8" x14ac:dyDescent="0.25">
      <c r="A4" s="1" t="s">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9920f65-ae8b-4dca-b3ff-fe6ad8dc5fb4">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B063BCD4737142976FC7F1F702FB20" ma:contentTypeVersion="5" ma:contentTypeDescription="Create a new document." ma:contentTypeScope="" ma:versionID="a38238dcfd05e8c229e14d3056cfb23c">
  <xsd:schema xmlns:xsd="http://www.w3.org/2001/XMLSchema" xmlns:xs="http://www.w3.org/2001/XMLSchema" xmlns:p="http://schemas.microsoft.com/office/2006/metadata/properties" xmlns:ns2="b16d93d1-894d-4c7c-a026-ccfb2a67edf4" xmlns:ns3="c9920f65-ae8b-4dca-b3ff-fe6ad8dc5fb4" targetNamespace="http://schemas.microsoft.com/office/2006/metadata/properties" ma:root="true" ma:fieldsID="40e83fb00fbd34b2e62e7c3abb799ce5" ns2:_="" ns3:_="">
    <xsd:import namespace="b16d93d1-894d-4c7c-a026-ccfb2a67edf4"/>
    <xsd:import namespace="c9920f65-ae8b-4dca-b3ff-fe6ad8dc5f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d93d1-894d-4c7c-a026-ccfb2a67e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20f65-ae8b-4dca-b3ff-fe6ad8dc5f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90FAF-8660-4937-8B2C-183B46452943}">
  <ds:schemaRefs>
    <ds:schemaRef ds:uri="http://purl.org/dc/dcmitype/"/>
    <ds:schemaRef ds:uri="http://purl.org/dc/elements/1.1/"/>
    <ds:schemaRef ds:uri="http://schemas.microsoft.com/office/infopath/2007/PartnerControls"/>
    <ds:schemaRef ds:uri="http://schemas.microsoft.com/office/2006/metadata/properties"/>
    <ds:schemaRef ds:uri="b16d93d1-894d-4c7c-a026-ccfb2a67edf4"/>
    <ds:schemaRef ds:uri="http://www.w3.org/XML/1998/namespace"/>
    <ds:schemaRef ds:uri="http://schemas.openxmlformats.org/package/2006/metadata/core-properties"/>
    <ds:schemaRef ds:uri="http://schemas.microsoft.com/office/2006/documentManagement/types"/>
    <ds:schemaRef ds:uri="c9920f65-ae8b-4dca-b3ff-fe6ad8dc5fb4"/>
    <ds:schemaRef ds:uri="http://purl.org/dc/terms/"/>
  </ds:schemaRefs>
</ds:datastoreItem>
</file>

<file path=customXml/itemProps2.xml><?xml version="1.0" encoding="utf-8"?>
<ds:datastoreItem xmlns:ds="http://schemas.openxmlformats.org/officeDocument/2006/customXml" ds:itemID="{D1F52118-2619-42FF-A1C9-BCBB6A32E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d93d1-894d-4c7c-a026-ccfb2a67edf4"/>
    <ds:schemaRef ds:uri="c9920f65-ae8b-4dca-b3ff-fe6ad8dc5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567761-D9A3-42D7-8D83-1D322A62CA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&amp; 2 - Start Here</vt:lpstr>
      <vt:lpstr>3 - Energy Efficiency</vt:lpstr>
      <vt:lpstr>GHG Emission Factors</vt:lpstr>
      <vt:lpstr>Version History</vt:lpstr>
      <vt:lpstr>'3 - Energy Efficiency'!eGRIDREGION</vt:lpstr>
      <vt:lpstr>'3 - Energy Efficiency'!eGRIDREGIONS</vt:lpstr>
      <vt:lpstr>'1 &amp; 2 - Start Here'!Print_Area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Scharl, Jeff (NYSERDA)</cp:lastModifiedBy>
  <cp:revision/>
  <dcterms:created xsi:type="dcterms:W3CDTF">2016-04-17T11:09:55Z</dcterms:created>
  <dcterms:modified xsi:type="dcterms:W3CDTF">2024-01-05T14:30:11Z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0x01010095B063BCD4737142976FC7F1F702FB20</vt:lpwstr>
  </property>
  <property fmtid="{D5CDD505-2E9C-101B-9397-08002B2CF9AE}" pid="3" name="Order">
    <vt:r8>5600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